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in.IA\Desktop\"/>
    </mc:Choice>
  </mc:AlternateContent>
  <bookViews>
    <workbookView xWindow="0" yWindow="0" windowWidth="28530" windowHeight="11040"/>
  </bookViews>
  <sheets>
    <sheet name="ССР 12.09.14 (7)" sheetId="15" r:id="rId1"/>
  </sheets>
  <definedNames>
    <definedName name="__chapters__" localSheetId="0">'ССР 12.09.14 (7)'!$17:$19</definedName>
    <definedName name="__chapters__">#REF!</definedName>
    <definedName name="__itogi__" localSheetId="0">'ССР 12.09.14 (7)'!#REF!</definedName>
    <definedName name="__itogi__">#REF!</definedName>
    <definedName name="__itogo__" localSheetId="0">'ССР 12.09.14 (7)'!$19:$19</definedName>
    <definedName name="__itogo__">#REF!</definedName>
    <definedName name="__position__" localSheetId="0">'ССР 12.09.14 (7)'!#REF!</definedName>
    <definedName name="__position__">#REF!</definedName>
    <definedName name="__smet__" localSheetId="0">'ССР 12.09.14 (7)'!$A$1:$H$32</definedName>
    <definedName name="__smet__">#REF!</definedName>
    <definedName name="__vsego__" localSheetId="0">'ССР 12.09.14 (7)'!#REF!</definedName>
    <definedName name="__vsego__">#REF!</definedName>
    <definedName name="изм" localSheetId="0">#REF!</definedName>
    <definedName name="изм">#REF!</definedName>
    <definedName name="_xlnm.Print_Area" localSheetId="0">'ССР 12.09.14 (7)'!$A$1:$H$31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5" l="1"/>
  <c r="G27" i="15" l="1"/>
  <c r="F27" i="15"/>
  <c r="E27" i="15"/>
  <c r="D27" i="15"/>
  <c r="G26" i="15"/>
  <c r="F26" i="15"/>
  <c r="E26" i="15"/>
  <c r="E23" i="15"/>
  <c r="G22" i="15"/>
  <c r="F22" i="15"/>
  <c r="E22" i="15"/>
  <c r="D22" i="15"/>
  <c r="H22" i="15" s="1"/>
  <c r="H21" i="15"/>
  <c r="G19" i="15"/>
  <c r="G23" i="15" s="1"/>
  <c r="G24" i="15" s="1"/>
  <c r="G25" i="15" s="1"/>
  <c r="F19" i="15"/>
  <c r="F23" i="15" s="1"/>
  <c r="E19" i="15"/>
  <c r="D19" i="15"/>
  <c r="D23" i="15" s="1"/>
  <c r="H18" i="15"/>
  <c r="F24" i="15" l="1"/>
  <c r="D24" i="15"/>
  <c r="D25" i="15" s="1"/>
  <c r="H25" i="15" s="1"/>
  <c r="E24" i="15"/>
  <c r="E25" i="15"/>
  <c r="F25" i="15"/>
  <c r="H19" i="15"/>
  <c r="H23" i="15"/>
  <c r="H26" i="15" l="1"/>
  <c r="H24" i="15"/>
  <c r="H27" i="15"/>
</calcChain>
</file>

<file path=xl/sharedStrings.xml><?xml version="1.0" encoding="utf-8"?>
<sst xmlns="http://schemas.openxmlformats.org/spreadsheetml/2006/main" count="51" uniqueCount="39">
  <si>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</si>
  <si>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</si>
  <si>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</si>
  <si>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</si>
  <si>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</si>
  <si>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</si>
  <si>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</si>
  <si>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</si>
  <si>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</si>
  <si>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</si>
  <si>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</si>
  <si>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</si>
  <si>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</si>
  <si>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</si>
  <si>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</si>
  <si>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</si>
  <si>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</si>
  <si>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</si>
  <si>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09-01-01</t>
  </si>
  <si>
    <t>МДС 81-35.2004 п.4.100</t>
  </si>
  <si>
    <t>ВСЕГО по сводному расчету:</t>
  </si>
  <si>
    <t>Директор:</t>
  </si>
  <si>
    <t>Составил: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</si>
  <si>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</si>
  <si>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</si>
  <si>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</si>
  <si>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</si>
  <si>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</si>
  <si>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</si>
  <si>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РФКР МКД ТО</t>
  </si>
  <si>
    <t>02-01</t>
  </si>
  <si>
    <t>объектный сметный расчет</t>
  </si>
  <si>
    <t>СВОДНЫЙ СМЕТНЫЙ РАСЧЕТ СТОИМОСТИ СТРОИТЕЛЬСТВА (КАПИТАЛЬНОГО РЕМОНТА)</t>
  </si>
  <si>
    <t xml:space="preserve">пусконаладочные работы </t>
  </si>
  <si>
    <t>Капитальный  ремонт многоквартирного дома по адресу: г. Томск, ул. Советская д.86.  Замена лифтового оборудования.</t>
  </si>
  <si>
    <t>Всего с  понижающим коэффициентом:</t>
  </si>
  <si>
    <t>Понижающий коэффициент=2,8%</t>
  </si>
  <si>
    <t xml:space="preserve">средства на покрытие затрат по уплате НДС - 18%              </t>
  </si>
  <si>
    <t>1 707,46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</si>
</sst>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5"/>
  <sheetViews>
    <sheetView showGridLines="0" tabSelected="1" zoomScale="85" zoomScaleNormal="85" workbookViewId="0">
      <selection activeCell="C37" sqref="C37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1"/>
      <c r="E1" s="51"/>
      <c r="F1" s="4"/>
      <c r="G1" s="4"/>
      <c r="H1" s="5" t="s">
        <v>1</v>
      </c>
    </row>
    <row r="2" spans="1:9" ht="15" customHeight="1" x14ac:dyDescent="0.2">
      <c r="B2" s="2" t="s">
        <v>2</v>
      </c>
      <c r="C2" s="59" t="s">
        <v>29</v>
      </c>
      <c r="D2" s="59"/>
      <c r="E2" s="59"/>
      <c r="F2" s="6"/>
      <c r="G2" s="6"/>
      <c r="H2" s="7"/>
      <c r="I2" s="8"/>
    </row>
    <row r="3" spans="1:9" ht="13.5" customHeight="1" x14ac:dyDescent="0.2">
      <c r="B3" s="2" t="s">
        <v>26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32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0" t="s">
        <v>34</v>
      </c>
      <c r="D9" s="60"/>
      <c r="E9" s="60"/>
      <c r="F9" s="60"/>
      <c r="G9" s="60"/>
      <c r="H9" s="60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27</v>
      </c>
      <c r="D11" s="18"/>
      <c r="E11" s="4"/>
      <c r="F11" s="4"/>
      <c r="G11" s="4"/>
      <c r="H11" s="4"/>
    </row>
    <row r="12" spans="1:9" ht="12.75" customHeight="1" x14ac:dyDescent="0.2">
      <c r="A12" s="61" t="s">
        <v>6</v>
      </c>
      <c r="B12" s="62" t="s">
        <v>7</v>
      </c>
      <c r="C12" s="61" t="s">
        <v>8</v>
      </c>
      <c r="D12" s="63" t="s">
        <v>9</v>
      </c>
      <c r="E12" s="63"/>
      <c r="F12" s="63"/>
      <c r="G12" s="63"/>
      <c r="H12" s="61" t="s">
        <v>10</v>
      </c>
    </row>
    <row r="13" spans="1:9" x14ac:dyDescent="0.2">
      <c r="A13" s="61"/>
      <c r="B13" s="62"/>
      <c r="C13" s="61"/>
      <c r="D13" s="61" t="s">
        <v>11</v>
      </c>
      <c r="E13" s="61" t="s">
        <v>12</v>
      </c>
      <c r="F13" s="61" t="s">
        <v>13</v>
      </c>
      <c r="G13" s="61" t="s">
        <v>14</v>
      </c>
      <c r="H13" s="61"/>
    </row>
    <row r="14" spans="1:9" x14ac:dyDescent="0.2">
      <c r="A14" s="61"/>
      <c r="B14" s="62"/>
      <c r="C14" s="61"/>
      <c r="D14" s="61"/>
      <c r="E14" s="61"/>
      <c r="F14" s="61"/>
      <c r="G14" s="61"/>
      <c r="H14" s="61"/>
    </row>
    <row r="15" spans="1:9" x14ac:dyDescent="0.2">
      <c r="A15" s="61"/>
      <c r="B15" s="62"/>
      <c r="C15" s="61"/>
      <c r="D15" s="61"/>
      <c r="E15" s="61"/>
      <c r="F15" s="61"/>
      <c r="G15" s="61"/>
      <c r="H15" s="61"/>
    </row>
    <row r="16" spans="1:9" x14ac:dyDescent="0.2">
      <c r="A16" s="54">
        <v>1</v>
      </c>
      <c r="B16" s="20" t="s">
        <v>15</v>
      </c>
      <c r="C16" s="54">
        <v>3</v>
      </c>
      <c r="D16" s="54">
        <v>4</v>
      </c>
      <c r="E16" s="54">
        <v>5</v>
      </c>
      <c r="F16" s="54">
        <v>6</v>
      </c>
      <c r="G16" s="54">
        <v>7</v>
      </c>
      <c r="H16" s="54">
        <v>8</v>
      </c>
    </row>
    <row r="17" spans="1:10" x14ac:dyDescent="0.2">
      <c r="A17" s="56" t="s">
        <v>16</v>
      </c>
      <c r="B17" s="57"/>
      <c r="C17" s="57"/>
      <c r="D17" s="57"/>
      <c r="E17" s="57"/>
      <c r="F17" s="57"/>
      <c r="G17" s="57"/>
      <c r="H17" s="58"/>
    </row>
    <row r="18" spans="1:10" x14ac:dyDescent="0.2">
      <c r="A18" s="21">
        <v>1</v>
      </c>
      <c r="B18" s="22" t="s">
        <v>30</v>
      </c>
      <c r="C18" s="23" t="s">
        <v>31</v>
      </c>
      <c r="D18" s="24">
        <v>42.26</v>
      </c>
      <c r="E18" s="25">
        <v>327.91</v>
      </c>
      <c r="F18" s="25">
        <v>865.76</v>
      </c>
      <c r="G18" s="24">
        <v>48.01</v>
      </c>
      <c r="H18" s="25">
        <f>ROUND(D18+E18+F18+G18,2)</f>
        <v>1283.94</v>
      </c>
    </row>
    <row r="19" spans="1:10" s="31" customFormat="1" ht="13.5" x14ac:dyDescent="0.25">
      <c r="A19" s="26"/>
      <c r="B19" s="27" t="s">
        <v>0</v>
      </c>
      <c r="C19" s="28" t="s">
        <v>17</v>
      </c>
      <c r="D19" s="29">
        <f>D18</f>
        <v>42.26</v>
      </c>
      <c r="E19" s="29">
        <f>E18</f>
        <v>327.91</v>
      </c>
      <c r="F19" s="29">
        <f>F18</f>
        <v>865.76</v>
      </c>
      <c r="G19" s="29">
        <f>G18</f>
        <v>48.01</v>
      </c>
      <c r="H19" s="29">
        <f>ROUND(D19+E19+F19+G19,2)</f>
        <v>1283.94</v>
      </c>
      <c r="I19" s="30"/>
    </row>
    <row r="20" spans="1:10" x14ac:dyDescent="0.2">
      <c r="A20" s="56" t="s">
        <v>23</v>
      </c>
      <c r="B20" s="57"/>
      <c r="C20" s="57"/>
      <c r="D20" s="57"/>
      <c r="E20" s="57"/>
      <c r="F20" s="57"/>
      <c r="G20" s="57"/>
      <c r="H20" s="58"/>
    </row>
    <row r="21" spans="1:10" x14ac:dyDescent="0.2">
      <c r="A21" s="32">
        <v>2</v>
      </c>
      <c r="B21" s="22" t="s">
        <v>18</v>
      </c>
      <c r="C21" s="23" t="s">
        <v>33</v>
      </c>
      <c r="D21" s="24">
        <v>0</v>
      </c>
      <c r="E21" s="24">
        <v>0</v>
      </c>
      <c r="F21" s="24">
        <v>0</v>
      </c>
      <c r="G21" s="33">
        <v>204.74</v>
      </c>
      <c r="H21" s="34">
        <f>ROUND(D21+E21+F21+G21,2)</f>
        <v>204.74</v>
      </c>
    </row>
    <row r="22" spans="1:10" s="31" customFormat="1" ht="13.5" x14ac:dyDescent="0.25">
      <c r="A22" s="26"/>
      <c r="B22" s="27" t="s">
        <v>0</v>
      </c>
      <c r="C22" s="28" t="s">
        <v>25</v>
      </c>
      <c r="D22" s="35">
        <f>D21</f>
        <v>0</v>
      </c>
      <c r="E22" s="35">
        <f>E21</f>
        <v>0</v>
      </c>
      <c r="F22" s="35">
        <f>F21</f>
        <v>0</v>
      </c>
      <c r="G22" s="35">
        <f>G21</f>
        <v>204.74</v>
      </c>
      <c r="H22" s="35">
        <f>ROUND(D22+E22+F22+G22,2)</f>
        <v>204.74</v>
      </c>
    </row>
    <row r="23" spans="1:10" s="31" customFormat="1" ht="13.5" x14ac:dyDescent="0.25">
      <c r="A23" s="26"/>
      <c r="B23" s="27"/>
      <c r="C23" s="36" t="s">
        <v>24</v>
      </c>
      <c r="D23" s="37">
        <f>ROUND(D19+D22,2)</f>
        <v>42.26</v>
      </c>
      <c r="E23" s="37">
        <f>ROUNDDOWN(E19+E22,2)</f>
        <v>327.91</v>
      </c>
      <c r="F23" s="37">
        <f>ROUND(F19+F22,2)</f>
        <v>865.76</v>
      </c>
      <c r="G23" s="37">
        <f>ROUND(G19+G22,2)</f>
        <v>252.75</v>
      </c>
      <c r="H23" s="29">
        <f>ROUND(D23+E23+F23+G23,2)</f>
        <v>1488.68</v>
      </c>
      <c r="I23" s="30"/>
    </row>
    <row r="24" spans="1:10" s="31" customFormat="1" ht="13.5" x14ac:dyDescent="0.2">
      <c r="A24" s="55">
        <v>3</v>
      </c>
      <c r="B24" s="52"/>
      <c r="C24" s="36" t="s">
        <v>36</v>
      </c>
      <c r="D24" s="50">
        <f>ROUND(D23*2.8%,2)</f>
        <v>1.18</v>
      </c>
      <c r="E24" s="50">
        <f>ROUND(E23*2.8%,2)</f>
        <v>9.18</v>
      </c>
      <c r="F24" s="50">
        <f>ROUND(F23*2.8%,2)</f>
        <v>24.24</v>
      </c>
      <c r="G24" s="50">
        <f>ROUND(G23*2.8%,2)</f>
        <v>7.08</v>
      </c>
      <c r="H24" s="50">
        <f>D24+E24+F24+G24</f>
        <v>41.679999999999993</v>
      </c>
      <c r="I24" s="30"/>
    </row>
    <row r="25" spans="1:10" s="31" customFormat="1" ht="13.5" x14ac:dyDescent="0.25">
      <c r="A25" s="26"/>
      <c r="B25" s="52"/>
      <c r="C25" s="28" t="s">
        <v>35</v>
      </c>
      <c r="D25" s="50">
        <f>D23-D24</f>
        <v>41.08</v>
      </c>
      <c r="E25" s="50">
        <f>E23-E24</f>
        <v>318.73</v>
      </c>
      <c r="F25" s="50">
        <f>F23-F24</f>
        <v>841.52</v>
      </c>
      <c r="G25" s="50">
        <f>G23-G24</f>
        <v>245.67</v>
      </c>
      <c r="H25" s="50">
        <f>D25+E25+F25+G25</f>
        <v>1447</v>
      </c>
      <c r="I25" s="30"/>
    </row>
    <row r="26" spans="1:10" s="31" customFormat="1" ht="13.5" x14ac:dyDescent="0.2">
      <c r="A26" s="53">
        <v>4</v>
      </c>
      <c r="B26" s="38" t="s">
        <v>19</v>
      </c>
      <c r="C26" s="39" t="s">
        <v>37</v>
      </c>
      <c r="D26" s="35">
        <f>ROUNDUP(D25*18%,2)</f>
        <v>7.3999999999999995</v>
      </c>
      <c r="E26" s="35">
        <f>ROUND(E25*18%,2)</f>
        <v>57.37</v>
      </c>
      <c r="F26" s="35">
        <f>ROUND(F25*18%,2)</f>
        <v>151.47</v>
      </c>
      <c r="G26" s="35">
        <f>ROUND(G25*18%,2)</f>
        <v>44.22</v>
      </c>
      <c r="H26" s="29">
        <f>ROUND(D26+E26+F26+G26,2)</f>
        <v>260.45999999999998</v>
      </c>
    </row>
    <row r="27" spans="1:10" s="43" customFormat="1" x14ac:dyDescent="0.2">
      <c r="A27" s="40"/>
      <c r="B27" s="41"/>
      <c r="C27" s="36" t="s">
        <v>20</v>
      </c>
      <c r="D27" s="50">
        <f>D25+D26</f>
        <v>48.48</v>
      </c>
      <c r="E27" s="50">
        <f>E25+E26</f>
        <v>376.1</v>
      </c>
      <c r="F27" s="50">
        <f>F25+F26</f>
        <v>992.99</v>
      </c>
      <c r="G27" s="50">
        <f>G25+G26</f>
        <v>289.89</v>
      </c>
      <c r="H27" s="50">
        <f>D27+E27+F27+G27</f>
        <v>1707.46</v>
      </c>
      <c r="I27" s="42"/>
    </row>
    <row r="28" spans="1:10" x14ac:dyDescent="0.2">
      <c r="B28" s="2" t="s">
        <v>0</v>
      </c>
      <c r="C28" s="44"/>
    </row>
    <row r="29" spans="1:10" ht="12" customHeight="1" x14ac:dyDescent="0.2">
      <c r="A29" s="45"/>
      <c r="B29" s="46" t="s">
        <v>21</v>
      </c>
      <c r="C29" s="47"/>
      <c r="D29" s="48"/>
      <c r="I29" s="10"/>
      <c r="J29" s="10"/>
    </row>
    <row r="30" spans="1:10" ht="20.25" customHeight="1" x14ac:dyDescent="0.2">
      <c r="A30" s="45"/>
      <c r="B30" s="46" t="s">
        <v>22</v>
      </c>
      <c r="C30" s="49"/>
      <c r="D30" s="48"/>
      <c r="I30" s="10"/>
      <c r="J30" s="10"/>
    </row>
    <row r="31" spans="1:10" ht="18" customHeight="1" x14ac:dyDescent="0.2">
      <c r="B31" s="46" t="s">
        <v>28</v>
      </c>
      <c r="C31" s="49"/>
      <c r="D31" s="48"/>
    </row>
    <row r="32" spans="1:10" x14ac:dyDescent="0.2">
      <c r="B32" s="2" t="s">
        <v>0</v>
      </c>
    </row>
    <row r="33" spans="2:8" x14ac:dyDescent="0.2">
      <c r="B33" s="2" t="s">
        <v>0</v>
      </c>
      <c r="D33" s="48"/>
    </row>
    <row r="34" spans="2:8" x14ac:dyDescent="0.2">
      <c r="B34" s="2" t="s">
        <v>0</v>
      </c>
    </row>
    <row r="35" spans="2:8" x14ac:dyDescent="0.2">
      <c r="B35" s="2" t="s">
        <v>0</v>
      </c>
      <c r="D35" s="4"/>
      <c r="E35" s="4"/>
      <c r="F35" s="4"/>
      <c r="G35" s="4"/>
      <c r="H35" s="5"/>
    </row>
  </sheetData>
  <mergeCells count="13">
    <mergeCell ref="G13:G15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(7)</vt:lpstr>
      <vt:lpstr>'ССР 12.09.14 (7)'!__chapters__</vt:lpstr>
      <vt:lpstr>'ССР 12.09.14 (7)'!__itogo__</vt:lpstr>
      <vt:lpstr>'ССР 12.09.14 (7)'!__smet__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Иванин Иван Александрович</cp:lastModifiedBy>
  <cp:lastPrinted>2015-06-11T07:37:02Z</cp:lastPrinted>
  <dcterms:created xsi:type="dcterms:W3CDTF">2014-04-07T07:25:46Z</dcterms:created>
  <dcterms:modified xsi:type="dcterms:W3CDTF">2015-06-11T09:49:54Z</dcterms:modified>
</cp:coreProperties>
</file>