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Конкурс\Советская, 86\"/>
    </mc:Choice>
  </mc:AlternateContent>
  <bookViews>
    <workbookView xWindow="0" yWindow="0" windowWidth="19200" windowHeight="11595"/>
  </bookViews>
  <sheets>
    <sheet name="ССР 12.09.14 (5)" sheetId="13" r:id="rId1"/>
  </sheets>
  <definedNames>
    <definedName name="__chapters__" localSheetId="0">'ССР 12.09.14 (5)'!$17:$19</definedName>
    <definedName name="__chapters__">#REF!</definedName>
    <definedName name="__itogi__" localSheetId="0">'ССР 12.09.14 (5)'!#REF!</definedName>
    <definedName name="__itogi__">#REF!</definedName>
    <definedName name="__itogo__" localSheetId="0">'ССР 12.09.14 (5)'!$19:$19</definedName>
    <definedName name="__itogo__">#REF!</definedName>
    <definedName name="__position__" localSheetId="0">'ССР 12.09.14 (5)'!#REF!</definedName>
    <definedName name="__position__">#REF!</definedName>
    <definedName name="__smet__" localSheetId="0">'ССР 12.09.14 (5)'!$A$1:$H$29</definedName>
    <definedName name="__smet__">#REF!</definedName>
    <definedName name="__vsego__" localSheetId="0">'ССР 12.09.14 (5)'!#REF!</definedName>
    <definedName name="__vsego__">#REF!</definedName>
    <definedName name="изм" localSheetId="0">#REF!</definedName>
    <definedName name="изм">#REF!</definedName>
    <definedName name="_xlnm.Print_Area" localSheetId="0">'ССР 12.09.14 (5)'!$A$1:$H$28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3" l="1"/>
  <c r="G25" i="13"/>
  <c r="F25" i="13"/>
  <c r="E25" i="13"/>
  <c r="D25" i="13"/>
  <c r="G24" i="13"/>
  <c r="F24" i="13"/>
  <c r="E24" i="13"/>
  <c r="D24" i="13"/>
  <c r="G19" i="13" l="1"/>
  <c r="F19" i="13"/>
  <c r="E19" i="13"/>
  <c r="D19" i="13"/>
  <c r="G22" i="13"/>
  <c r="F22" i="13"/>
  <c r="E22" i="13"/>
  <c r="D22" i="13"/>
  <c r="H21" i="13"/>
  <c r="H18" i="13"/>
  <c r="F23" i="13" l="1"/>
  <c r="E23" i="13"/>
  <c r="G23" i="13"/>
  <c r="H22" i="13"/>
  <c r="H19" i="13"/>
  <c r="D23" i="13"/>
  <c r="H23" i="13" l="1"/>
  <c r="E26" i="13"/>
  <c r="F26" i="13"/>
  <c r="D26" i="13" l="1"/>
  <c r="G26" i="13" l="1"/>
  <c r="H24" i="13"/>
</calcChain>
</file>

<file path=xl/sharedStrings.xml><?xml version="1.0" encoding="utf-8"?>
<sst xmlns="http://schemas.openxmlformats.org/spreadsheetml/2006/main" count="48" uniqueCount="36">
  <si>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</si>
  <si>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</si>
  <si>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</si>
  <si>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</si>
  <si>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</si>
  <si>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</si>
  <si>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</si>
  <si>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</si>
  <si>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</si>
  <si>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</si>
  <si>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</si>
  <si>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</si>
  <si>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</si>
  <si>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</si>
  <si>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</si>
  <si>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</si>
  <si>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</si>
  <si>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</si>
  <si>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09-01-01</t>
  </si>
  <si>
    <t>МДС 81-35.2004 п.4.100</t>
  </si>
  <si>
    <t>ВСЕГО по сводному расчету:</t>
  </si>
  <si>
    <t>Директор: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</si>
  <si>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</si>
  <si>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</si>
  <si>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</si>
  <si>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</si>
  <si>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</si>
  <si>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Главам 1-9</t>
  </si>
  <si>
    <t>РФКР МКД ТО</t>
  </si>
  <si>
    <t>02-01</t>
  </si>
  <si>
    <t>объектный сметный расчет</t>
  </si>
  <si>
    <t>СВОДНЫЙ СМЕТНЫЙ РАСЧЕТ СТОИМОСТИ СТРОИТЕЛЬСТВА (КАПИТАЛЬНОГО РЕМОНТА)</t>
  </si>
  <si>
    <t xml:space="preserve">пусконаладочные работы </t>
  </si>
  <si>
    <t>Капитальный  ремонт многоквартирного дома по адресу: г. Томск, ул. Советская д.86.  Замена лифтового оборудования.</t>
  </si>
  <si>
    <t xml:space="preserve">средства на покрытие затрат по уплате НДС - 18%              </t>
  </si>
  <si>
    <t>1 756,65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</si>
</sst>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2"/>
  <sheetViews>
    <sheetView showGridLines="0" tabSelected="1" zoomScale="85" zoomScaleNormal="85" workbookViewId="0">
      <selection activeCell="H37" sqref="H37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57" t="s">
        <v>28</v>
      </c>
      <c r="D2" s="57"/>
      <c r="E2" s="57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31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8" t="s">
        <v>33</v>
      </c>
      <c r="D9" s="58"/>
      <c r="E9" s="58"/>
      <c r="F9" s="58"/>
      <c r="G9" s="58"/>
      <c r="H9" s="5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59" t="s">
        <v>6</v>
      </c>
      <c r="B12" s="60" t="s">
        <v>7</v>
      </c>
      <c r="C12" s="59" t="s">
        <v>8</v>
      </c>
      <c r="D12" s="61" t="s">
        <v>9</v>
      </c>
      <c r="E12" s="61"/>
      <c r="F12" s="61"/>
      <c r="G12" s="61"/>
      <c r="H12" s="59" t="s">
        <v>10</v>
      </c>
    </row>
    <row r="13" spans="1:9" x14ac:dyDescent="0.2">
      <c r="A13" s="59"/>
      <c r="B13" s="60"/>
      <c r="C13" s="59"/>
      <c r="D13" s="59" t="s">
        <v>11</v>
      </c>
      <c r="E13" s="59" t="s">
        <v>12</v>
      </c>
      <c r="F13" s="59" t="s">
        <v>13</v>
      </c>
      <c r="G13" s="59" t="s">
        <v>14</v>
      </c>
      <c r="H13" s="59"/>
    </row>
    <row r="14" spans="1:9" x14ac:dyDescent="0.2">
      <c r="A14" s="59"/>
      <c r="B14" s="60"/>
      <c r="C14" s="59"/>
      <c r="D14" s="59"/>
      <c r="E14" s="59"/>
      <c r="F14" s="59"/>
      <c r="G14" s="59"/>
      <c r="H14" s="59"/>
    </row>
    <row r="15" spans="1:9" x14ac:dyDescent="0.2">
      <c r="A15" s="59"/>
      <c r="B15" s="60"/>
      <c r="C15" s="59"/>
      <c r="D15" s="59"/>
      <c r="E15" s="59"/>
      <c r="F15" s="59"/>
      <c r="G15" s="59"/>
      <c r="H15" s="59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10" x14ac:dyDescent="0.2">
      <c r="A17" s="54" t="s">
        <v>16</v>
      </c>
      <c r="B17" s="55"/>
      <c r="C17" s="55"/>
      <c r="D17" s="55"/>
      <c r="E17" s="55"/>
      <c r="F17" s="55"/>
      <c r="G17" s="55"/>
      <c r="H17" s="56"/>
    </row>
    <row r="18" spans="1:10" x14ac:dyDescent="0.2">
      <c r="A18" s="21">
        <v>1</v>
      </c>
      <c r="B18" s="22" t="s">
        <v>29</v>
      </c>
      <c r="C18" s="23" t="s">
        <v>30</v>
      </c>
      <c r="D18" s="24">
        <v>42.26</v>
      </c>
      <c r="E18" s="25">
        <v>327.91</v>
      </c>
      <c r="F18" s="25">
        <v>865.76</v>
      </c>
      <c r="G18" s="24">
        <v>48.01</v>
      </c>
      <c r="H18" s="25">
        <f>ROUND(D18+E18+F18+G18,2)</f>
        <v>1283.94</v>
      </c>
    </row>
    <row r="19" spans="1:10" s="31" customFormat="1" ht="13.5" x14ac:dyDescent="0.25">
      <c r="A19" s="26"/>
      <c r="B19" s="27" t="s">
        <v>0</v>
      </c>
      <c r="C19" s="28" t="s">
        <v>17</v>
      </c>
      <c r="D19" s="29">
        <f>D18</f>
        <v>42.26</v>
      </c>
      <c r="E19" s="29">
        <f>E18</f>
        <v>327.91</v>
      </c>
      <c r="F19" s="29">
        <f>F18</f>
        <v>865.76</v>
      </c>
      <c r="G19" s="29">
        <f>G18</f>
        <v>48.01</v>
      </c>
      <c r="H19" s="29">
        <f>ROUND(D19+E19+F19+G19,2)</f>
        <v>1283.94</v>
      </c>
      <c r="I19" s="30"/>
    </row>
    <row r="20" spans="1:10" x14ac:dyDescent="0.2">
      <c r="A20" s="54" t="s">
        <v>22</v>
      </c>
      <c r="B20" s="55"/>
      <c r="C20" s="55"/>
      <c r="D20" s="55"/>
      <c r="E20" s="55"/>
      <c r="F20" s="55"/>
      <c r="G20" s="55"/>
      <c r="H20" s="56"/>
    </row>
    <row r="21" spans="1:10" x14ac:dyDescent="0.2">
      <c r="A21" s="32">
        <v>5</v>
      </c>
      <c r="B21" s="22" t="s">
        <v>18</v>
      </c>
      <c r="C21" s="23" t="s">
        <v>32</v>
      </c>
      <c r="D21" s="24">
        <v>0</v>
      </c>
      <c r="E21" s="24">
        <v>0</v>
      </c>
      <c r="F21" s="24">
        <v>0</v>
      </c>
      <c r="G21" s="33">
        <v>204.74</v>
      </c>
      <c r="H21" s="34">
        <f>ROUND(D21+E21+F21+G21,2)</f>
        <v>204.74</v>
      </c>
    </row>
    <row r="22" spans="1:10" s="31" customFormat="1" ht="13.5" x14ac:dyDescent="0.25">
      <c r="A22" s="26"/>
      <c r="B22" s="27" t="s">
        <v>0</v>
      </c>
      <c r="C22" s="28" t="s">
        <v>24</v>
      </c>
      <c r="D22" s="35">
        <f>D21</f>
        <v>0</v>
      </c>
      <c r="E22" s="35">
        <f>E21</f>
        <v>0</v>
      </c>
      <c r="F22" s="35">
        <f>F21</f>
        <v>0</v>
      </c>
      <c r="G22" s="35">
        <f>G21</f>
        <v>204.74</v>
      </c>
      <c r="H22" s="35">
        <f>ROUND(D22+E22+F22+G22,2)</f>
        <v>204.74</v>
      </c>
    </row>
    <row r="23" spans="1:10" s="31" customFormat="1" ht="13.5" x14ac:dyDescent="0.25">
      <c r="A23" s="26"/>
      <c r="B23" s="27"/>
      <c r="C23" s="36" t="s">
        <v>23</v>
      </c>
      <c r="D23" s="37">
        <f>ROUND(D19+D22,2)</f>
        <v>42.26</v>
      </c>
      <c r="E23" s="37">
        <f>ROUNDDOWN(E19+E22,2)</f>
        <v>327.91</v>
      </c>
      <c r="F23" s="37">
        <f>ROUND(F19+F22,2)</f>
        <v>865.76</v>
      </c>
      <c r="G23" s="37">
        <f>ROUND(G19+G22,2)</f>
        <v>252.75</v>
      </c>
      <c r="H23" s="29">
        <f>ROUND(D23+E23+F23+G23,2)</f>
        <v>1488.68</v>
      </c>
      <c r="I23" s="30"/>
    </row>
    <row r="24" spans="1:10" s="31" customFormat="1" ht="13.5" x14ac:dyDescent="0.25">
      <c r="A24" s="26"/>
      <c r="B24" s="51"/>
      <c r="C24" s="36" t="s">
        <v>27</v>
      </c>
      <c r="D24" s="49">
        <f>D23</f>
        <v>42.26</v>
      </c>
      <c r="E24" s="49">
        <f>E23</f>
        <v>327.91</v>
      </c>
      <c r="F24" s="49">
        <f>F23</f>
        <v>865.76</v>
      </c>
      <c r="G24" s="49">
        <f>G23</f>
        <v>252.75</v>
      </c>
      <c r="H24" s="29">
        <f>ROUND(D24+E24+F24+G24,2)</f>
        <v>1488.68</v>
      </c>
    </row>
    <row r="25" spans="1:10" s="31" customFormat="1" ht="13.5" x14ac:dyDescent="0.2">
      <c r="A25" s="52">
        <v>9</v>
      </c>
      <c r="B25" s="38" t="s">
        <v>19</v>
      </c>
      <c r="C25" s="39" t="s">
        <v>34</v>
      </c>
      <c r="D25" s="35">
        <f>D24*0.18</f>
        <v>7.6067999999999998</v>
      </c>
      <c r="E25" s="35">
        <f>E24*0.18</f>
        <v>59.023800000000001</v>
      </c>
      <c r="F25" s="35">
        <f>F24*0.18</f>
        <v>155.83679999999998</v>
      </c>
      <c r="G25" s="35">
        <f>G24*0.18</f>
        <v>45.494999999999997</v>
      </c>
      <c r="H25" s="29">
        <v>267.97000000000003</v>
      </c>
    </row>
    <row r="26" spans="1:10" s="43" customFormat="1" x14ac:dyDescent="0.2">
      <c r="A26" s="40"/>
      <c r="B26" s="41"/>
      <c r="C26" s="36" t="s">
        <v>20</v>
      </c>
      <c r="D26" s="49">
        <f>D24+D25</f>
        <v>49.866799999999998</v>
      </c>
      <c r="E26" s="49">
        <f>E24+E25</f>
        <v>386.93380000000002</v>
      </c>
      <c r="F26" s="49">
        <f>F24+F25</f>
        <v>1021.5968</v>
      </c>
      <c r="G26" s="49">
        <f>G24+G25</f>
        <v>298.245</v>
      </c>
      <c r="H26" s="49">
        <f>H24+H25</f>
        <v>1756.65</v>
      </c>
      <c r="I26" s="42"/>
    </row>
    <row r="27" spans="1:10" x14ac:dyDescent="0.2">
      <c r="B27" s="2" t="s">
        <v>0</v>
      </c>
      <c r="C27" s="44"/>
    </row>
    <row r="28" spans="1:10" ht="12" customHeight="1" x14ac:dyDescent="0.2">
      <c r="A28" s="45"/>
      <c r="B28" s="46" t="s">
        <v>21</v>
      </c>
      <c r="C28" s="47"/>
      <c r="D28" s="48"/>
      <c r="I28" s="10"/>
      <c r="J28" s="10"/>
    </row>
    <row r="29" spans="1:10" x14ac:dyDescent="0.2">
      <c r="B29" s="2" t="s">
        <v>0</v>
      </c>
    </row>
    <row r="30" spans="1:10" x14ac:dyDescent="0.2">
      <c r="B30" s="2" t="s">
        <v>0</v>
      </c>
      <c r="D30" s="48"/>
    </row>
    <row r="31" spans="1:10" x14ac:dyDescent="0.2">
      <c r="B31" s="2" t="s">
        <v>0</v>
      </c>
    </row>
    <row r="32" spans="1:10" x14ac:dyDescent="0.2">
      <c r="B32" s="2" t="s">
        <v>0</v>
      </c>
      <c r="D32" s="4"/>
      <c r="E32" s="4"/>
      <c r="F32" s="4"/>
      <c r="G32" s="4"/>
      <c r="H32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(5)</vt:lpstr>
      <vt:lpstr>'ССР 12.09.14 (5)'!__chapters__</vt:lpstr>
      <vt:lpstr>'ССР 12.09.14 (5)'!__itogo__</vt:lpstr>
      <vt:lpstr>'ССР 12.09.14 (5)'!__smet__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2015-05-19T07:31:04Z</cp:lastPrinted>
  <dcterms:created xsi:type="dcterms:W3CDTF">2014-04-07T07:25:46Z</dcterms:created>
  <dcterms:modified xsi:type="dcterms:W3CDTF">2015-06-03T08:27:00Z</dcterms:modified>
</cp:coreProperties>
</file>