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иевская 96\"/>
    </mc:Choice>
  </mc:AlternateContent>
  <bookViews>
    <workbookView xWindow="0" yWindow="0" windowWidth="19200" windowHeight="11595"/>
  </bookViews>
  <sheets>
    <sheet name="ССР после пров." sheetId="16" r:id="rId1"/>
  </sheets>
  <definedNames>
    <definedName name="__chapters__" localSheetId="0">'ССР после пров.'!$18:$20</definedName>
    <definedName name="__chapters__">#REF!</definedName>
    <definedName name="__itogi__" localSheetId="0">'ССР после пров.'!#REF!</definedName>
    <definedName name="__itogi__">#REF!</definedName>
    <definedName name="__itogo__" localSheetId="0">'ССР после пров.'!$20:$20</definedName>
    <definedName name="__itogo__">#REF!</definedName>
    <definedName name="__position__" localSheetId="0">'ССР после пров.'!#REF!</definedName>
    <definedName name="__position__">#REF!</definedName>
    <definedName name="__smet__" localSheetId="0">'ССР после пров.'!$A$1:$H$32</definedName>
    <definedName name="__smet__">#REF!</definedName>
    <definedName name="__vsego__" localSheetId="0">'ССР после пров.'!#REF!</definedName>
    <definedName name="__vsego__">#REF!</definedName>
    <definedName name="изм" localSheetId="0">#REF!</definedName>
    <definedName name="изм">#REF!</definedName>
    <definedName name="_xlnm.Print_Area" localSheetId="0">'ССР после пров.'!$A$1:$H$31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6" l="1"/>
  <c r="G23" i="16" l="1"/>
  <c r="F23" i="16"/>
  <c r="E23" i="16"/>
  <c r="D23" i="16"/>
  <c r="H23" i="16" s="1"/>
  <c r="H22" i="16"/>
  <c r="G20" i="16"/>
  <c r="G24" i="16" s="1"/>
  <c r="G25" i="16" s="1"/>
  <c r="F20" i="16"/>
  <c r="F24" i="16" s="1"/>
  <c r="F25" i="16" s="1"/>
  <c r="E20" i="16"/>
  <c r="D20" i="16"/>
  <c r="D24" i="16" s="1"/>
  <c r="D25" i="16" s="1"/>
  <c r="H19" i="16"/>
  <c r="H20" i="16" l="1"/>
  <c r="E24" i="16"/>
  <c r="D26" i="16"/>
  <c r="G26" i="16"/>
  <c r="F26" i="16"/>
  <c r="E26" i="16" l="1"/>
  <c r="E27" i="16" s="1"/>
  <c r="E25" i="16"/>
  <c r="H24" i="16"/>
  <c r="F27" i="16"/>
  <c r="F28" i="16" s="1"/>
  <c r="G27" i="16"/>
  <c r="G28" i="16" s="1"/>
  <c r="D27" i="16"/>
  <c r="D28" i="16" s="1"/>
  <c r="H25" i="16"/>
  <c r="H26" i="16" l="1"/>
  <c r="E28" i="16"/>
  <c r="H27" i="16"/>
</calcChain>
</file>

<file path=xl/sharedStrings.xml><?xml version="1.0" encoding="utf-8"?>
<sst xmlns="http://schemas.openxmlformats.org/spreadsheetml/2006/main" count="50" uniqueCount="38">
  <si>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</si>
  <si>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</si>
  <si>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</si>
  <si>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</si>
  <si>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</si>
  <si>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</si>
  <si>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</si>
  <si>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</si>
  <si>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</si>
  <si>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</si>
  <si>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</si>
  <si>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</si>
  <si>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</si>
  <si>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</si>
  <si>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</si>
  <si>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</si>
  <si>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</si>
  <si>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</si>
  <si>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</si>
  <si>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</si>
  <si>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</si>
  <si>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</si>
  <si>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</si>
  <si>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</si>
  <si>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</si>
  <si>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</si>
  <si>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</si>
  <si>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</si>
  <si>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>Всего с  понижающим коэффициентом:</t>
  </si>
  <si>
    <t xml:space="preserve">средства на покрытие затрат по уплате НДС - 18%              </t>
  </si>
  <si>
    <t>02-0-101</t>
  </si>
  <si>
    <t>07-01-01</t>
  </si>
  <si>
    <t xml:space="preserve">замена лифтового оборудования   </t>
  </si>
  <si>
    <t>Капитальный  ремонт общего имущества многоквартирного дома по адресу: Томская область, г. Томск, ул. Киевская д.96.</t>
  </si>
  <si>
    <r>
      <rPr>
        <sz val="10"/>
        <rFont val="Times New Roman"/>
        <family val="1"/>
        <charset val="204"/>
      </rPr>
      <t>понижающий коэффициент</t>
    </r>
    <r>
      <rPr>
        <b/>
        <sz val="10"/>
        <rFont val="Times New Roman"/>
        <family val="1"/>
        <charset val="204"/>
      </rPr>
      <t>=4,10%</t>
    </r>
  </si>
  <si>
    <t>Директор:</t>
  </si>
  <si>
    <t xml:space="preserve">Сметчик </t>
  </si>
  <si>
    <t xml:space="preserve"> 5 126,46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</si>
</sst>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/>
    <xf numFmtId="164" fontId="2" fillId="0" borderId="2" xfId="0" quotePrefix="1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2" fillId="0" borderId="2" xfId="0" quotePrefix="1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5"/>
  <sheetViews>
    <sheetView showGridLines="0" tabSelected="1" zoomScale="85" zoomScaleNormal="85" workbookViewId="0">
      <selection activeCell="H32" sqref="H3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28"/>
      <c r="D1" s="33"/>
      <c r="E1" s="33"/>
      <c r="F1" s="4"/>
      <c r="G1" s="4"/>
      <c r="H1" s="5" t="s">
        <v>1</v>
      </c>
    </row>
    <row r="2" spans="1:9" ht="15" customHeight="1" x14ac:dyDescent="0.2">
      <c r="B2" s="2" t="s">
        <v>2</v>
      </c>
      <c r="C2" s="58" t="s">
        <v>25</v>
      </c>
      <c r="D2" s="58"/>
      <c r="E2" s="58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37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9" t="s">
        <v>33</v>
      </c>
      <c r="D9" s="59"/>
      <c r="E9" s="59"/>
      <c r="F9" s="59"/>
      <c r="G9" s="59"/>
      <c r="H9" s="5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ht="13.5" customHeight="1" x14ac:dyDescent="0.2">
      <c r="D11" s="19"/>
      <c r="F11" s="4"/>
      <c r="G11" s="4"/>
      <c r="H11" s="4"/>
    </row>
    <row r="12" spans="1:9" x14ac:dyDescent="0.2">
      <c r="B12" s="2" t="s">
        <v>24</v>
      </c>
      <c r="D12" s="18"/>
      <c r="E12" s="4"/>
      <c r="F12" s="4"/>
      <c r="G12" s="4"/>
      <c r="H12" s="4"/>
    </row>
    <row r="13" spans="1:9" ht="12.75" customHeight="1" x14ac:dyDescent="0.2">
      <c r="A13" s="60" t="s">
        <v>6</v>
      </c>
      <c r="B13" s="61" t="s">
        <v>7</v>
      </c>
      <c r="C13" s="60" t="s">
        <v>8</v>
      </c>
      <c r="D13" s="62" t="s">
        <v>9</v>
      </c>
      <c r="E13" s="62"/>
      <c r="F13" s="62"/>
      <c r="G13" s="62"/>
      <c r="H13" s="60" t="s">
        <v>10</v>
      </c>
    </row>
    <row r="14" spans="1:9" x14ac:dyDescent="0.2">
      <c r="A14" s="60"/>
      <c r="B14" s="61"/>
      <c r="C14" s="60"/>
      <c r="D14" s="60" t="s">
        <v>11</v>
      </c>
      <c r="E14" s="60" t="s">
        <v>12</v>
      </c>
      <c r="F14" s="60" t="s">
        <v>13</v>
      </c>
      <c r="G14" s="60" t="s">
        <v>14</v>
      </c>
      <c r="H14" s="60"/>
    </row>
    <row r="15" spans="1:9" x14ac:dyDescent="0.2">
      <c r="A15" s="60"/>
      <c r="B15" s="61"/>
      <c r="C15" s="60"/>
      <c r="D15" s="60"/>
      <c r="E15" s="60"/>
      <c r="F15" s="60"/>
      <c r="G15" s="60"/>
      <c r="H15" s="60"/>
    </row>
    <row r="16" spans="1:9" x14ac:dyDescent="0.2">
      <c r="A16" s="60"/>
      <c r="B16" s="61"/>
      <c r="C16" s="60"/>
      <c r="D16" s="60"/>
      <c r="E16" s="60"/>
      <c r="F16" s="60"/>
      <c r="G16" s="60"/>
      <c r="H16" s="60"/>
    </row>
    <row r="17" spans="1:9" x14ac:dyDescent="0.2">
      <c r="A17" s="37">
        <v>1</v>
      </c>
      <c r="B17" s="20" t="s">
        <v>15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</row>
    <row r="18" spans="1:9" x14ac:dyDescent="0.2">
      <c r="A18" s="52" t="s">
        <v>16</v>
      </c>
      <c r="B18" s="53"/>
      <c r="C18" s="53"/>
      <c r="D18" s="53"/>
      <c r="E18" s="53"/>
      <c r="F18" s="53"/>
      <c r="G18" s="53"/>
      <c r="H18" s="54"/>
    </row>
    <row r="19" spans="1:9" x14ac:dyDescent="0.2">
      <c r="A19" s="38">
        <v>1</v>
      </c>
      <c r="B19" s="39" t="s">
        <v>30</v>
      </c>
      <c r="C19" s="38" t="s">
        <v>32</v>
      </c>
      <c r="D19" s="21">
        <v>76.12</v>
      </c>
      <c r="E19" s="40">
        <v>1046.1300000000001</v>
      </c>
      <c r="F19" s="40">
        <v>2649.1</v>
      </c>
      <c r="G19" s="21">
        <v>144.63</v>
      </c>
      <c r="H19" s="40">
        <f>ROUND(D19+E19+F19+G19,2)</f>
        <v>3915.98</v>
      </c>
    </row>
    <row r="20" spans="1:9" s="24" customFormat="1" ht="13.5" x14ac:dyDescent="0.25">
      <c r="A20" s="22"/>
      <c r="B20" s="41" t="s">
        <v>0</v>
      </c>
      <c r="C20" s="51" t="s">
        <v>17</v>
      </c>
      <c r="D20" s="42">
        <f>D19</f>
        <v>76.12</v>
      </c>
      <c r="E20" s="42">
        <f>E19</f>
        <v>1046.1300000000001</v>
      </c>
      <c r="F20" s="42">
        <f>F19</f>
        <v>2649.1</v>
      </c>
      <c r="G20" s="42">
        <f>G19</f>
        <v>144.63</v>
      </c>
      <c r="H20" s="42">
        <f>ROUND(D20+E20+F20+G20,2)</f>
        <v>3915.98</v>
      </c>
      <c r="I20" s="23"/>
    </row>
    <row r="21" spans="1:9" x14ac:dyDescent="0.2">
      <c r="A21" s="55" t="s">
        <v>20</v>
      </c>
      <c r="B21" s="56"/>
      <c r="C21" s="56"/>
      <c r="D21" s="56"/>
      <c r="E21" s="56"/>
      <c r="F21" s="56"/>
      <c r="G21" s="56"/>
      <c r="H21" s="57"/>
    </row>
    <row r="22" spans="1:9" x14ac:dyDescent="0.2">
      <c r="A22" s="43">
        <v>2</v>
      </c>
      <c r="B22" s="39" t="s">
        <v>31</v>
      </c>
      <c r="C22" s="38" t="s">
        <v>27</v>
      </c>
      <c r="D22" s="21">
        <v>0</v>
      </c>
      <c r="E22" s="21">
        <v>0</v>
      </c>
      <c r="F22" s="21">
        <v>0</v>
      </c>
      <c r="G22" s="21">
        <v>614.22</v>
      </c>
      <c r="H22" s="40">
        <f>ROUND(D22+E22+F22+G22,2)</f>
        <v>614.22</v>
      </c>
    </row>
    <row r="23" spans="1:9" s="24" customFormat="1" ht="13.5" x14ac:dyDescent="0.25">
      <c r="A23" s="22"/>
      <c r="B23" s="41" t="s">
        <v>0</v>
      </c>
      <c r="C23" s="51" t="s">
        <v>22</v>
      </c>
      <c r="D23" s="42">
        <f>D22</f>
        <v>0</v>
      </c>
      <c r="E23" s="42">
        <f>E22</f>
        <v>0</v>
      </c>
      <c r="F23" s="42">
        <f>F22</f>
        <v>0</v>
      </c>
      <c r="G23" s="42">
        <f>G22</f>
        <v>614.22</v>
      </c>
      <c r="H23" s="42">
        <f>ROUND(D23+E23+F23+G23,2)</f>
        <v>614.22</v>
      </c>
    </row>
    <row r="24" spans="1:9" s="24" customFormat="1" ht="13.5" x14ac:dyDescent="0.25">
      <c r="A24" s="22"/>
      <c r="B24" s="41"/>
      <c r="C24" s="25" t="s">
        <v>21</v>
      </c>
      <c r="D24" s="44">
        <f>ROUND(D20+D23,2)</f>
        <v>76.12</v>
      </c>
      <c r="E24" s="44">
        <f>ROUND(E20+E23,2)</f>
        <v>1046.1300000000001</v>
      </c>
      <c r="F24" s="44">
        <f>ROUND(F20+F23,2)</f>
        <v>2649.1</v>
      </c>
      <c r="G24" s="44">
        <f>ROUND(G20+G23,2)</f>
        <v>758.85</v>
      </c>
      <c r="H24" s="42">
        <f>ROUND(D24+E24+F24+G24,2)</f>
        <v>4530.2</v>
      </c>
      <c r="I24" s="23"/>
    </row>
    <row r="25" spans="1:9" s="24" customFormat="1" ht="15" customHeight="1" x14ac:dyDescent="0.25">
      <c r="A25" s="45">
        <v>3</v>
      </c>
      <c r="B25" s="46"/>
      <c r="C25" s="25" t="s">
        <v>34</v>
      </c>
      <c r="D25" s="47">
        <f>ROUND(D24*4.1%,2)</f>
        <v>3.12</v>
      </c>
      <c r="E25" s="47">
        <f>ROUND(E24*4.1%,2)</f>
        <v>42.89</v>
      </c>
      <c r="F25" s="47">
        <f>ROUND(F24*4.1%,2)</f>
        <v>108.61</v>
      </c>
      <c r="G25" s="47">
        <f>ROUND(G24*4.1%,2)</f>
        <v>31.11</v>
      </c>
      <c r="H25" s="47">
        <f>D25+E25+F25+G25</f>
        <v>185.73000000000002</v>
      </c>
      <c r="I25" s="23"/>
    </row>
    <row r="26" spans="1:9" s="24" customFormat="1" ht="13.5" x14ac:dyDescent="0.25">
      <c r="A26" s="22"/>
      <c r="B26" s="46"/>
      <c r="C26" s="51" t="s">
        <v>28</v>
      </c>
      <c r="D26" s="47">
        <f>D24-D25</f>
        <v>73</v>
      </c>
      <c r="E26" s="47">
        <f>E24-E25</f>
        <v>1003.2400000000001</v>
      </c>
      <c r="F26" s="47">
        <f>F24-F25</f>
        <v>2540.4899999999998</v>
      </c>
      <c r="G26" s="47">
        <f>G24-G25</f>
        <v>727.74</v>
      </c>
      <c r="H26" s="47">
        <f>D26+E26+F26+G26</f>
        <v>4344.47</v>
      </c>
      <c r="I26" s="23"/>
    </row>
    <row r="27" spans="1:9" s="24" customFormat="1" ht="18" customHeight="1" x14ac:dyDescent="0.25">
      <c r="A27" s="45">
        <v>4</v>
      </c>
      <c r="B27" s="48" t="s">
        <v>18</v>
      </c>
      <c r="C27" s="49" t="s">
        <v>29</v>
      </c>
      <c r="D27" s="42">
        <f>ROUND(D26*18%,2)</f>
        <v>13.14</v>
      </c>
      <c r="E27" s="42">
        <f>ROUND(E26*18%,2)</f>
        <v>180.58</v>
      </c>
      <c r="F27" s="42">
        <f>ROUND(F26*18%,2)</f>
        <v>457.29</v>
      </c>
      <c r="G27" s="42">
        <f>ROUND(G26*18%,2)</f>
        <v>130.99</v>
      </c>
      <c r="H27" s="42">
        <f>ROUND(D27+E27+F27+G27,2)</f>
        <v>782</v>
      </c>
    </row>
    <row r="28" spans="1:9" s="27" customFormat="1" ht="13.5" customHeight="1" x14ac:dyDescent="0.2">
      <c r="A28" s="25"/>
      <c r="B28" s="50"/>
      <c r="C28" s="25" t="s">
        <v>19</v>
      </c>
      <c r="D28" s="47">
        <f>D26+D27</f>
        <v>86.14</v>
      </c>
      <c r="E28" s="47">
        <f>E26+E27</f>
        <v>1183.8200000000002</v>
      </c>
      <c r="F28" s="47">
        <f>F26+F27</f>
        <v>2997.7799999999997</v>
      </c>
      <c r="G28" s="47">
        <f>G26+G27</f>
        <v>858.73</v>
      </c>
      <c r="H28" s="47">
        <f>D28+E28+F28+G28-H30-0.01</f>
        <v>5126.4599999999991</v>
      </c>
      <c r="I28" s="26"/>
    </row>
    <row r="29" spans="1:9" ht="19.5" customHeight="1" x14ac:dyDescent="0.2">
      <c r="B29" s="2" t="s">
        <v>0</v>
      </c>
      <c r="C29" s="28"/>
    </row>
    <row r="30" spans="1:9" s="27" customFormat="1" ht="14.25" customHeight="1" x14ac:dyDescent="0.2">
      <c r="A30" s="34"/>
      <c r="B30" s="29" t="s">
        <v>35</v>
      </c>
      <c r="C30" s="30"/>
      <c r="D30" s="35"/>
      <c r="E30" s="36"/>
      <c r="F30" s="35"/>
      <c r="G30" s="35"/>
      <c r="H30" s="35"/>
      <c r="I30" s="26"/>
    </row>
    <row r="31" spans="1:9" s="27" customFormat="1" ht="21" customHeight="1" x14ac:dyDescent="0.2">
      <c r="A31" s="34"/>
      <c r="B31" s="29" t="s">
        <v>36</v>
      </c>
      <c r="C31" s="32"/>
      <c r="D31" s="35"/>
      <c r="E31" s="35"/>
      <c r="F31" s="35"/>
      <c r="G31" s="35"/>
      <c r="H31" s="35"/>
      <c r="I31" s="26"/>
    </row>
    <row r="32" spans="1:9" x14ac:dyDescent="0.2">
      <c r="B32" s="2" t="s">
        <v>0</v>
      </c>
    </row>
    <row r="33" spans="2:8" x14ac:dyDescent="0.2">
      <c r="B33" s="2" t="s">
        <v>0</v>
      </c>
      <c r="D33" s="31"/>
    </row>
    <row r="34" spans="2:8" x14ac:dyDescent="0.2">
      <c r="B34" s="2" t="s">
        <v>0</v>
      </c>
    </row>
    <row r="35" spans="2:8" x14ac:dyDescent="0.2">
      <c r="B35" s="2" t="s">
        <v>0</v>
      </c>
      <c r="D35" s="4"/>
      <c r="E35" s="4"/>
      <c r="F35" s="4"/>
      <c r="G35" s="4"/>
      <c r="H35" s="5"/>
    </row>
  </sheetData>
  <mergeCells count="13">
    <mergeCell ref="A18:H18"/>
    <mergeCell ref="A21:H21"/>
    <mergeCell ref="C2:E2"/>
    <mergeCell ref="C9:H9"/>
    <mergeCell ref="A13:A16"/>
    <mergeCell ref="B13:B16"/>
    <mergeCell ref="C13:C16"/>
    <mergeCell ref="D13:G13"/>
    <mergeCell ref="H13:H16"/>
    <mergeCell ref="D14:D16"/>
    <mergeCell ref="E14:E16"/>
    <mergeCell ref="F14:F16"/>
    <mergeCell ref="G14:G16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после пров.</vt:lpstr>
      <vt:lpstr>'ССР после пров.'!__chapters__</vt:lpstr>
      <vt:lpstr>'ССР после пров.'!__itogo__</vt:lpstr>
      <vt:lpstr>'ССР после пров.'!__smet__</vt:lpstr>
      <vt:lpstr>'ССР после пров.'!Область_печати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Иванин Иван Александрович</cp:lastModifiedBy>
  <cp:lastPrinted>2015-06-25T05:24:54Z</cp:lastPrinted>
  <dcterms:created xsi:type="dcterms:W3CDTF">2014-04-07T07:25:46Z</dcterms:created>
  <dcterms:modified xsi:type="dcterms:W3CDTF">2015-07-01T05:09:04Z</dcterms:modified>
</cp:coreProperties>
</file>