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2 07\Строителей,60-2\"/>
    </mc:Choice>
  </mc:AlternateContent>
  <bookViews>
    <workbookView xWindow="0" yWindow="0" windowWidth="19200" windowHeight="11595"/>
  </bookViews>
  <sheets>
    <sheet name="ССР 12.09.14 (5)" sheetId="13" r:id="rId1"/>
    <sheet name="ССР 12.09.14 (7)" sheetId="15" r:id="rId2"/>
  </sheets>
  <definedNames>
    <definedName name="__chapters__" localSheetId="0">'ССР 12.09.14 (5)'!$17:$19</definedName>
    <definedName name="__chapters__" localSheetId="1">'ССР 12.09.14 (7)'!$18:$20</definedName>
    <definedName name="__chapters__">#REF!</definedName>
    <definedName name="__itogi__" localSheetId="0">'ССР 12.09.14 (5)'!#REF!</definedName>
    <definedName name="__itogi__" localSheetId="1">'ССР 12.09.14 (7)'!#REF!</definedName>
    <definedName name="__itogi__">#REF!</definedName>
    <definedName name="__itogo__" localSheetId="0">'ССР 12.09.14 (5)'!$19:$19</definedName>
    <definedName name="__itogo__" localSheetId="1">'ССР 12.09.14 (7)'!$20:$20</definedName>
    <definedName name="__itogo__">#REF!</definedName>
    <definedName name="__position__" localSheetId="0">'ССР 12.09.14 (5)'!#REF!</definedName>
    <definedName name="__position__" localSheetId="1">'ССР 12.09.14 (7)'!#REF!</definedName>
    <definedName name="__position__">#REF!</definedName>
    <definedName name="__smet__" localSheetId="0">'ССР 12.09.14 (5)'!$A$1:$H$28</definedName>
    <definedName name="__smet__" localSheetId="1">'ССР 12.09.14 (7)'!$A$1:$H$33</definedName>
    <definedName name="__smet__">#REF!</definedName>
    <definedName name="__vsego__" localSheetId="0">'ССР 12.09.14 (5)'!#REF!</definedName>
    <definedName name="__vsego__" localSheetId="1">'ССР 12.09.14 (7)'!#REF!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(5)'!$A$1:$H$28</definedName>
    <definedName name="_xlnm.Print_Area" localSheetId="1">'ССР 12.09.14 (7)'!$A$1:$H$32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3" l="1"/>
  <c r="D19" i="13" l="1"/>
  <c r="E19" i="13"/>
  <c r="F19" i="13"/>
  <c r="G19" i="13"/>
  <c r="G22" i="13"/>
  <c r="F22" i="13"/>
  <c r="E22" i="13"/>
  <c r="D22" i="13"/>
  <c r="F23" i="13" l="1"/>
  <c r="H22" i="13"/>
  <c r="G23" i="13"/>
  <c r="E23" i="13"/>
  <c r="H19" i="13"/>
  <c r="D23" i="13"/>
  <c r="H18" i="13"/>
  <c r="H21" i="13"/>
  <c r="D25" i="13" l="1"/>
  <c r="E24" i="13"/>
  <c r="E25" i="13" s="1"/>
  <c r="G24" i="13"/>
  <c r="G25" i="13" s="1"/>
  <c r="F24" i="13"/>
  <c r="F25" i="13" s="1"/>
  <c r="H23" i="13"/>
  <c r="H24" i="13" l="1"/>
  <c r="H25" i="13" l="1"/>
  <c r="E25" i="15" l="1"/>
  <c r="G25" i="15"/>
  <c r="D25" i="15"/>
  <c r="F25" i="15"/>
  <c r="G23" i="15" l="1"/>
  <c r="F23" i="15"/>
  <c r="E23" i="15"/>
  <c r="D23" i="15"/>
  <c r="H22" i="15"/>
  <c r="G20" i="15"/>
  <c r="G24" i="15" s="1"/>
  <c r="F20" i="15"/>
  <c r="F24" i="15" s="1"/>
  <c r="E20" i="15"/>
  <c r="E24" i="15" s="1"/>
  <c r="D20" i="15"/>
  <c r="D24" i="15" s="1"/>
  <c r="H19" i="15"/>
  <c r="G26" i="15" l="1"/>
  <c r="G27" i="15" s="1"/>
  <c r="G28" i="15" s="1"/>
  <c r="H23" i="15"/>
  <c r="D26" i="15"/>
  <c r="D27" i="15" s="1"/>
  <c r="E26" i="15"/>
  <c r="E27" i="15" s="1"/>
  <c r="F26" i="15"/>
  <c r="H20" i="15"/>
  <c r="H24" i="15"/>
  <c r="F27" i="15" l="1"/>
  <c r="F28" i="15" s="1"/>
  <c r="E28" i="15"/>
  <c r="H26" i="15"/>
  <c r="D28" i="15"/>
  <c r="H25" i="15"/>
  <c r="H28" i="15" l="1"/>
  <c r="H27" i="15"/>
</calcChain>
</file>

<file path=xl/sharedStrings.xml><?xml version="1.0" encoding="utf-8"?>
<sst xmlns="http://schemas.openxmlformats.org/spreadsheetml/2006/main" count="102" uniqueCount="50">
  <si>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</si>
  <si>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</si>
  <si>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</si>
  <si>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</si>
  <si>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</si>
  <si>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</si>
  <si>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</si>
  <si>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</si>
  <si>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</si>
  <si>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</si>
  <si>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</si>
  <si>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</si>
  <si>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</si>
  <si>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</si>
  <si>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</si>
  <si>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</si>
  <si>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</si>
  <si>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</si>
  <si>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</si>
  <si>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</si>
  <si>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</si>
  <si>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</si>
  <si>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</si>
  <si>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</si>
  <si>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</si>
  <si>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</si>
  <si>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</si>
  <si>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</si>
  <si>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</si>
  <si>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</si>
  <si>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</si>
  <si>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</si>
  <si>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</si>
  <si>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</si>
  <si>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</si>
  <si>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</si>
  <si>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</si>
  <si>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</si>
  <si>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</si>
  <si>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</si>
  <si>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</si>
  <si>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</si>
  <si>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Капитальный  ремонт общего имущества многоквартирного дома по адресу: Томская область, г. Томск, ул. Мокрушина, д.22.</t>
  </si>
  <si>
    <t>Понижающий коэффициент=3,98%</t>
  </si>
  <si>
    <t xml:space="preserve"> 1 708,70 тыс. руб.</t>
  </si>
  <si>
    <t>02-01-01</t>
  </si>
  <si>
    <t>Капитальный  ремонт общего имущества многоквартирного дома по адресу: Томская область, г. Стрежевой, ул. Строителей, д.60, корпус 2.</t>
  </si>
  <si>
    <t xml:space="preserve">Сметчик </t>
  </si>
  <si>
    <t xml:space="preserve">Директор </t>
  </si>
  <si>
    <t>1 713,77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</si>
</sst>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0"/>
  <sheetViews>
    <sheetView showGridLines="0" tabSelected="1" zoomScale="85" zoomScaleNormal="85" workbookViewId="0">
      <selection activeCell="P32" sqref="P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75" t="s">
        <v>29</v>
      </c>
      <c r="D2" s="75"/>
      <c r="E2" s="75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49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8" t="s">
        <v>46</v>
      </c>
      <c r="C9" s="78"/>
      <c r="D9" s="78"/>
      <c r="E9" s="78"/>
      <c r="F9" s="78"/>
      <c r="G9" s="78"/>
      <c r="H9" s="7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74" t="s">
        <v>6</v>
      </c>
      <c r="B12" s="76" t="s">
        <v>7</v>
      </c>
      <c r="C12" s="74" t="s">
        <v>8</v>
      </c>
      <c r="D12" s="77" t="s">
        <v>9</v>
      </c>
      <c r="E12" s="77"/>
      <c r="F12" s="77"/>
      <c r="G12" s="77"/>
      <c r="H12" s="74" t="s">
        <v>10</v>
      </c>
    </row>
    <row r="13" spans="1:9" x14ac:dyDescent="0.2">
      <c r="A13" s="74"/>
      <c r="B13" s="76"/>
      <c r="C13" s="74"/>
      <c r="D13" s="74" t="s">
        <v>11</v>
      </c>
      <c r="E13" s="74" t="s">
        <v>12</v>
      </c>
      <c r="F13" s="74" t="s">
        <v>13</v>
      </c>
      <c r="G13" s="74" t="s">
        <v>14</v>
      </c>
      <c r="H13" s="74"/>
    </row>
    <row r="14" spans="1:9" x14ac:dyDescent="0.2">
      <c r="A14" s="74"/>
      <c r="B14" s="76"/>
      <c r="C14" s="74"/>
      <c r="D14" s="74"/>
      <c r="E14" s="74"/>
      <c r="F14" s="74"/>
      <c r="G14" s="74"/>
      <c r="H14" s="74"/>
    </row>
    <row r="15" spans="1:9" x14ac:dyDescent="0.2">
      <c r="A15" s="74"/>
      <c r="B15" s="76"/>
      <c r="C15" s="74"/>
      <c r="D15" s="74"/>
      <c r="E15" s="74"/>
      <c r="F15" s="74"/>
      <c r="G15" s="74"/>
      <c r="H15" s="74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67" t="s">
        <v>16</v>
      </c>
      <c r="B17" s="68"/>
      <c r="C17" s="68"/>
      <c r="D17" s="68"/>
      <c r="E17" s="68"/>
      <c r="F17" s="68"/>
      <c r="G17" s="68"/>
      <c r="H17" s="69"/>
    </row>
    <row r="18" spans="1:9" x14ac:dyDescent="0.2">
      <c r="A18" s="59">
        <v>1</v>
      </c>
      <c r="B18" s="60" t="s">
        <v>45</v>
      </c>
      <c r="C18" s="61" t="s">
        <v>36</v>
      </c>
      <c r="D18" s="24">
        <v>22.41</v>
      </c>
      <c r="E18" s="24">
        <v>331.77</v>
      </c>
      <c r="F18" s="24">
        <v>851.79</v>
      </c>
      <c r="G18" s="24">
        <v>46.95</v>
      </c>
      <c r="H18" s="62">
        <f>ROUND(D18+E18+F18+G18,2)</f>
        <v>1252.92</v>
      </c>
    </row>
    <row r="19" spans="1:9" s="31" customFormat="1" ht="13.5" x14ac:dyDescent="0.25">
      <c r="A19" s="26"/>
      <c r="B19" s="63" t="s">
        <v>0</v>
      </c>
      <c r="C19" s="64" t="s">
        <v>17</v>
      </c>
      <c r="D19" s="65">
        <f>D18</f>
        <v>22.41</v>
      </c>
      <c r="E19" s="65">
        <f>E18</f>
        <v>331.77</v>
      </c>
      <c r="F19" s="65">
        <f>F18</f>
        <v>851.79</v>
      </c>
      <c r="G19" s="65">
        <f>G18</f>
        <v>46.95</v>
      </c>
      <c r="H19" s="65">
        <f>ROUND(D19+E19+F19+G19,2)</f>
        <v>1252.92</v>
      </c>
      <c r="I19" s="30"/>
    </row>
    <row r="20" spans="1:9" x14ac:dyDescent="0.2">
      <c r="A20" s="70" t="s">
        <v>22</v>
      </c>
      <c r="B20" s="71"/>
      <c r="C20" s="71"/>
      <c r="D20" s="71"/>
      <c r="E20" s="71"/>
      <c r="F20" s="71"/>
      <c r="G20" s="71"/>
      <c r="H20" s="72"/>
    </row>
    <row r="21" spans="1:9" x14ac:dyDescent="0.2">
      <c r="A21" s="32">
        <v>2</v>
      </c>
      <c r="B21" s="60" t="s">
        <v>35</v>
      </c>
      <c r="C21" s="61" t="s">
        <v>31</v>
      </c>
      <c r="D21" s="24">
        <v>0</v>
      </c>
      <c r="E21" s="24">
        <v>0</v>
      </c>
      <c r="F21" s="24">
        <v>0</v>
      </c>
      <c r="G21" s="24">
        <v>199.43</v>
      </c>
      <c r="H21" s="62">
        <f>ROUND(D21+E21+F21+G21,2)</f>
        <v>199.43</v>
      </c>
    </row>
    <row r="22" spans="1:9" s="31" customFormat="1" ht="13.5" x14ac:dyDescent="0.25">
      <c r="A22" s="26"/>
      <c r="B22" s="63" t="s">
        <v>0</v>
      </c>
      <c r="C22" s="64" t="s">
        <v>24</v>
      </c>
      <c r="D22" s="65">
        <f>D21</f>
        <v>0</v>
      </c>
      <c r="E22" s="65">
        <f>E21</f>
        <v>0</v>
      </c>
      <c r="F22" s="65">
        <f>F21</f>
        <v>0</v>
      </c>
      <c r="G22" s="65">
        <f>G21</f>
        <v>199.43</v>
      </c>
      <c r="H22" s="65">
        <f>ROUND(D22+E22+F22+G22,2)</f>
        <v>199.43</v>
      </c>
    </row>
    <row r="23" spans="1:9" s="31" customFormat="1" ht="13.5" x14ac:dyDescent="0.25">
      <c r="A23" s="26"/>
      <c r="B23" s="63"/>
      <c r="C23" s="40" t="s">
        <v>23</v>
      </c>
      <c r="D23" s="66">
        <f>ROUND(D19+D22,2)</f>
        <v>22.41</v>
      </c>
      <c r="E23" s="66">
        <f>ROUND(E19+E22,2)</f>
        <v>331.77</v>
      </c>
      <c r="F23" s="66">
        <f>ROUND(F19+F22,2)</f>
        <v>851.79</v>
      </c>
      <c r="G23" s="66">
        <f>ROUND(G19+G22,2)</f>
        <v>246.38</v>
      </c>
      <c r="H23" s="65">
        <f>ROUND(D23+E23+F23+G23,2)</f>
        <v>1452.35</v>
      </c>
      <c r="I23" s="30"/>
    </row>
    <row r="24" spans="1:9" s="31" customFormat="1" ht="13.5" x14ac:dyDescent="0.2">
      <c r="A24" s="52">
        <v>6</v>
      </c>
      <c r="B24" s="38" t="s">
        <v>18</v>
      </c>
      <c r="C24" s="39" t="s">
        <v>33</v>
      </c>
      <c r="D24" s="35">
        <f>D23*0.18</f>
        <v>4.0338000000000003</v>
      </c>
      <c r="E24" s="35">
        <f>E23*0.18</f>
        <v>59.718599999999995</v>
      </c>
      <c r="F24" s="35">
        <f>F23*0.18</f>
        <v>153.32219999999998</v>
      </c>
      <c r="G24" s="35">
        <f>G23*0.18</f>
        <v>44.348399999999998</v>
      </c>
      <c r="H24" s="29">
        <f>ROUND(D24+E24+F24+G24,2)</f>
        <v>261.42</v>
      </c>
    </row>
    <row r="25" spans="1:9" s="43" customFormat="1" x14ac:dyDescent="0.2">
      <c r="A25" s="40"/>
      <c r="B25" s="41"/>
      <c r="C25" s="36" t="s">
        <v>19</v>
      </c>
      <c r="D25" s="49">
        <f>D23+D24</f>
        <v>26.4438</v>
      </c>
      <c r="E25" s="49">
        <f>E23+E24</f>
        <v>391.48859999999996</v>
      </c>
      <c r="F25" s="49">
        <f>F23+F24</f>
        <v>1005.1121999999999</v>
      </c>
      <c r="G25" s="49">
        <f>G23+G24</f>
        <v>290.72839999999997</v>
      </c>
      <c r="H25" s="49">
        <f>D25+E25+F25+G25</f>
        <v>1713.7729999999999</v>
      </c>
      <c r="I25" s="42"/>
    </row>
    <row r="26" spans="1:9" ht="15" customHeight="1" x14ac:dyDescent="0.2">
      <c r="B26" s="2" t="s">
        <v>0</v>
      </c>
      <c r="C26" s="44"/>
    </row>
    <row r="27" spans="1:9" s="43" customFormat="1" ht="14.25" customHeight="1" x14ac:dyDescent="0.2">
      <c r="A27" s="56"/>
      <c r="B27" s="45" t="s">
        <v>48</v>
      </c>
      <c r="C27" s="46"/>
      <c r="D27" s="57"/>
      <c r="E27" s="58"/>
      <c r="F27" s="57"/>
      <c r="G27" s="57"/>
      <c r="H27" s="57"/>
      <c r="I27" s="42"/>
    </row>
    <row r="28" spans="1:9" s="43" customFormat="1" ht="19.5" customHeight="1" x14ac:dyDescent="0.2">
      <c r="A28" s="56"/>
      <c r="B28" s="45" t="s">
        <v>47</v>
      </c>
      <c r="C28" s="46"/>
      <c r="D28" s="57"/>
      <c r="E28" s="73"/>
      <c r="F28" s="73"/>
      <c r="G28" s="73"/>
      <c r="H28" s="73"/>
      <c r="I28" s="73"/>
    </row>
    <row r="29" spans="1:9" x14ac:dyDescent="0.2">
      <c r="B29" s="2" t="s">
        <v>0</v>
      </c>
    </row>
    <row r="30" spans="1:9" x14ac:dyDescent="0.2">
      <c r="B30" s="2" t="s">
        <v>0</v>
      </c>
      <c r="D30" s="4"/>
      <c r="E30" s="4"/>
      <c r="F30" s="4"/>
      <c r="G30" s="4"/>
      <c r="H30" s="5"/>
    </row>
  </sheetData>
  <mergeCells count="15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A17:H17"/>
    <mergeCell ref="A20:H20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75" t="s">
        <v>29</v>
      </c>
      <c r="D2" s="75"/>
      <c r="E2" s="75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8" t="s">
        <v>42</v>
      </c>
      <c r="D9" s="78"/>
      <c r="E9" s="78"/>
      <c r="F9" s="78"/>
      <c r="G9" s="78"/>
      <c r="H9" s="7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74" t="s">
        <v>6</v>
      </c>
      <c r="B13" s="76" t="s">
        <v>7</v>
      </c>
      <c r="C13" s="74" t="s">
        <v>8</v>
      </c>
      <c r="D13" s="77" t="s">
        <v>9</v>
      </c>
      <c r="E13" s="77"/>
      <c r="F13" s="77"/>
      <c r="G13" s="77"/>
      <c r="H13" s="74" t="s">
        <v>10</v>
      </c>
    </row>
    <row r="14" spans="1:9" x14ac:dyDescent="0.2">
      <c r="A14" s="74"/>
      <c r="B14" s="76"/>
      <c r="C14" s="74"/>
      <c r="D14" s="74" t="s">
        <v>11</v>
      </c>
      <c r="E14" s="74" t="s">
        <v>12</v>
      </c>
      <c r="F14" s="74" t="s">
        <v>13</v>
      </c>
      <c r="G14" s="74" t="s">
        <v>14</v>
      </c>
      <c r="H14" s="74"/>
    </row>
    <row r="15" spans="1:9" x14ac:dyDescent="0.2">
      <c r="A15" s="74"/>
      <c r="B15" s="76"/>
      <c r="C15" s="74"/>
      <c r="D15" s="74"/>
      <c r="E15" s="74"/>
      <c r="F15" s="74"/>
      <c r="G15" s="74"/>
      <c r="H15" s="74"/>
    </row>
    <row r="16" spans="1:9" x14ac:dyDescent="0.2">
      <c r="A16" s="74"/>
      <c r="B16" s="76"/>
      <c r="C16" s="74"/>
      <c r="D16" s="74"/>
      <c r="E16" s="74"/>
      <c r="F16" s="74"/>
      <c r="G16" s="74"/>
      <c r="H16" s="74"/>
    </row>
    <row r="17" spans="1:9" x14ac:dyDescent="0.2">
      <c r="A17" s="54">
        <v>1</v>
      </c>
      <c r="B17" s="20" t="s">
        <v>15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</row>
    <row r="18" spans="1:9" x14ac:dyDescent="0.2">
      <c r="A18" s="67" t="s">
        <v>16</v>
      </c>
      <c r="B18" s="68"/>
      <c r="C18" s="68"/>
      <c r="D18" s="68"/>
      <c r="E18" s="68"/>
      <c r="F18" s="68"/>
      <c r="G18" s="68"/>
      <c r="H18" s="69"/>
    </row>
    <row r="19" spans="1:9" x14ac:dyDescent="0.2">
      <c r="A19" s="21">
        <v>1</v>
      </c>
      <c r="B19" s="22" t="s">
        <v>34</v>
      </c>
      <c r="C19" s="23" t="s">
        <v>36</v>
      </c>
      <c r="D19" s="24">
        <v>24.08</v>
      </c>
      <c r="E19" s="25">
        <v>348.02</v>
      </c>
      <c r="F19" s="25">
        <v>883.03</v>
      </c>
      <c r="G19" s="24">
        <v>48.21</v>
      </c>
      <c r="H19" s="25">
        <f>ROUND(D19+E19+F19+G19,2)</f>
        <v>1303.3399999999999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24.08</v>
      </c>
      <c r="E20" s="29">
        <f>E19</f>
        <v>348.02</v>
      </c>
      <c r="F20" s="29">
        <f>F19</f>
        <v>883.03</v>
      </c>
      <c r="G20" s="29">
        <f>G19</f>
        <v>48.21</v>
      </c>
      <c r="H20" s="29">
        <f>ROUND(D20+E20+F20+G20,2)</f>
        <v>1303.3399999999999</v>
      </c>
      <c r="I20" s="30"/>
    </row>
    <row r="21" spans="1:9" x14ac:dyDescent="0.2">
      <c r="A21" s="67" t="s">
        <v>22</v>
      </c>
      <c r="B21" s="68"/>
      <c r="C21" s="68"/>
      <c r="D21" s="68"/>
      <c r="E21" s="68"/>
      <c r="F21" s="68"/>
      <c r="G21" s="68"/>
      <c r="H21" s="69"/>
    </row>
    <row r="22" spans="1:9" x14ac:dyDescent="0.2">
      <c r="A22" s="32">
        <v>2</v>
      </c>
      <c r="B22" s="22" t="s">
        <v>35</v>
      </c>
      <c r="C22" s="23" t="s">
        <v>31</v>
      </c>
      <c r="D22" s="24">
        <v>0</v>
      </c>
      <c r="E22" s="24">
        <v>0</v>
      </c>
      <c r="F22" s="24">
        <v>0</v>
      </c>
      <c r="G22" s="33">
        <v>204.74</v>
      </c>
      <c r="H22" s="34">
        <f>ROUND(D22+E22+F22+G22,2)</f>
        <v>204.74</v>
      </c>
    </row>
    <row r="23" spans="1:9" s="31" customFormat="1" ht="13.5" x14ac:dyDescent="0.25">
      <c r="A23" s="26"/>
      <c r="B23" s="27" t="s">
        <v>0</v>
      </c>
      <c r="C23" s="28" t="s">
        <v>24</v>
      </c>
      <c r="D23" s="35">
        <f>D22</f>
        <v>0</v>
      </c>
      <c r="E23" s="35">
        <f>E22</f>
        <v>0</v>
      </c>
      <c r="F23" s="35">
        <f>F22</f>
        <v>0</v>
      </c>
      <c r="G23" s="35">
        <f>G22</f>
        <v>204.74</v>
      </c>
      <c r="H23" s="35">
        <f>ROUND(D23+E23+F23+G23,2)</f>
        <v>204.74</v>
      </c>
    </row>
    <row r="24" spans="1:9" s="31" customFormat="1" ht="13.5" x14ac:dyDescent="0.25">
      <c r="A24" s="26"/>
      <c r="B24" s="27"/>
      <c r="C24" s="36" t="s">
        <v>23</v>
      </c>
      <c r="D24" s="37">
        <f>ROUND(D20+D23,2)</f>
        <v>24.08</v>
      </c>
      <c r="E24" s="37">
        <f>ROUNDDOWN(E20+E23,2)</f>
        <v>348.02</v>
      </c>
      <c r="F24" s="37">
        <f>ROUND(F20+F23,2)</f>
        <v>883.03</v>
      </c>
      <c r="G24" s="37">
        <f>ROUND(G20+G23,2)</f>
        <v>252.95</v>
      </c>
      <c r="H24" s="29">
        <f>ROUND(D24+E24+F24+G24,2)</f>
        <v>1508.08</v>
      </c>
      <c r="I24" s="30"/>
    </row>
    <row r="25" spans="1:9" s="31" customFormat="1" ht="13.5" x14ac:dyDescent="0.2">
      <c r="A25" s="55">
        <v>3</v>
      </c>
      <c r="B25" s="51"/>
      <c r="C25" s="36" t="s">
        <v>43</v>
      </c>
      <c r="D25" s="49">
        <f>ROUNDUP(D24*3.98%,2)</f>
        <v>0.96</v>
      </c>
      <c r="E25" s="49">
        <f>ROUNDUP(E24*3.98%,2)</f>
        <v>13.86</v>
      </c>
      <c r="F25" s="49">
        <f>ROUND(F24*3.98%,2)</f>
        <v>35.14</v>
      </c>
      <c r="G25" s="49">
        <f>ROUNDUP(G24*3.98%,2)</f>
        <v>10.07</v>
      </c>
      <c r="H25" s="49">
        <f>D25+E25+F25+G25</f>
        <v>60.03</v>
      </c>
      <c r="I25" s="30"/>
    </row>
    <row r="26" spans="1:9" s="31" customFormat="1" ht="13.5" x14ac:dyDescent="0.25">
      <c r="A26" s="26"/>
      <c r="B26" s="51"/>
      <c r="C26" s="28" t="s">
        <v>32</v>
      </c>
      <c r="D26" s="49">
        <f>D24-D25</f>
        <v>23.119999999999997</v>
      </c>
      <c r="E26" s="49">
        <f>E24-E25</f>
        <v>334.15999999999997</v>
      </c>
      <c r="F26" s="49">
        <f>F24-F25</f>
        <v>847.89</v>
      </c>
      <c r="G26" s="49">
        <f>G24-G25</f>
        <v>242.88</v>
      </c>
      <c r="H26" s="49">
        <f>D26+E26+F26+G26</f>
        <v>1448.0500000000002</v>
      </c>
      <c r="I26" s="30"/>
    </row>
    <row r="27" spans="1:9" s="31" customFormat="1" ht="13.5" x14ac:dyDescent="0.2">
      <c r="A27" s="52">
        <v>4</v>
      </c>
      <c r="B27" s="38" t="s">
        <v>18</v>
      </c>
      <c r="C27" s="39" t="s">
        <v>33</v>
      </c>
      <c r="D27" s="35">
        <f>ROUND(D26*18%,2)</f>
        <v>4.16</v>
      </c>
      <c r="E27" s="35">
        <f>ROUND(E26*18%,2)</f>
        <v>60.15</v>
      </c>
      <c r="F27" s="35">
        <f>ROUND(F26*18%,2)</f>
        <v>152.62</v>
      </c>
      <c r="G27" s="35">
        <f>ROUND(G26*18%,2)</f>
        <v>43.72</v>
      </c>
      <c r="H27" s="29">
        <f>ROUND(D27+E27+F27+G27,2)</f>
        <v>260.64999999999998</v>
      </c>
    </row>
    <row r="28" spans="1:9" s="43" customFormat="1" x14ac:dyDescent="0.2">
      <c r="A28" s="40"/>
      <c r="B28" s="41"/>
      <c r="C28" s="36" t="s">
        <v>19</v>
      </c>
      <c r="D28" s="49">
        <f>D26+D27</f>
        <v>27.279999999999998</v>
      </c>
      <c r="E28" s="49">
        <f>E26+E27</f>
        <v>394.30999999999995</v>
      </c>
      <c r="F28" s="49">
        <f>F26+F27</f>
        <v>1000.51</v>
      </c>
      <c r="G28" s="49">
        <f>G26+G27</f>
        <v>286.60000000000002</v>
      </c>
      <c r="H28" s="49">
        <f>D28+E28+F28+G28</f>
        <v>1708.6999999999998</v>
      </c>
      <c r="I28" s="42"/>
    </row>
    <row r="29" spans="1:9" x14ac:dyDescent="0.2">
      <c r="B29" s="2" t="s">
        <v>0</v>
      </c>
      <c r="C29" s="44"/>
    </row>
    <row r="30" spans="1:9" s="43" customFormat="1" ht="14.25" customHeight="1" x14ac:dyDescent="0.2">
      <c r="A30" s="56"/>
      <c r="B30" s="45" t="s">
        <v>37</v>
      </c>
      <c r="C30" s="46" t="s">
        <v>20</v>
      </c>
      <c r="D30" s="57"/>
      <c r="E30" s="58" t="s">
        <v>27</v>
      </c>
      <c r="F30" s="57"/>
      <c r="G30" s="57"/>
      <c r="H30" s="57"/>
      <c r="I30" s="42"/>
    </row>
    <row r="31" spans="1:9" s="43" customFormat="1" ht="19.5" customHeight="1" x14ac:dyDescent="0.2">
      <c r="A31" s="56"/>
      <c r="B31" s="45" t="s">
        <v>38</v>
      </c>
      <c r="C31" s="46" t="s">
        <v>39</v>
      </c>
      <c r="D31" s="57"/>
      <c r="E31" s="73" t="s">
        <v>41</v>
      </c>
      <c r="F31" s="73"/>
      <c r="G31" s="73"/>
      <c r="H31" s="73" t="s">
        <v>28</v>
      </c>
      <c r="I31" s="73"/>
    </row>
    <row r="32" spans="1:9" s="43" customFormat="1" ht="21" customHeight="1" x14ac:dyDescent="0.2">
      <c r="A32" s="56"/>
      <c r="B32" s="45" t="s">
        <v>40</v>
      </c>
      <c r="C32" s="48" t="s">
        <v>21</v>
      </c>
      <c r="D32" s="57"/>
      <c r="E32" s="57"/>
      <c r="F32" s="57"/>
      <c r="G32" s="57"/>
      <c r="H32" s="57"/>
      <c r="I32" s="42"/>
    </row>
    <row r="33" spans="2:8" x14ac:dyDescent="0.2">
      <c r="B33" s="2" t="s">
        <v>0</v>
      </c>
    </row>
    <row r="34" spans="2:8" x14ac:dyDescent="0.2">
      <c r="B34" s="2" t="s">
        <v>0</v>
      </c>
      <c r="D34" s="47"/>
    </row>
    <row r="35" spans="2:8" x14ac:dyDescent="0.2">
      <c r="B35" s="2" t="s">
        <v>0</v>
      </c>
    </row>
    <row r="36" spans="2:8" x14ac:dyDescent="0.2">
      <c r="B36" s="2" t="s">
        <v>0</v>
      </c>
      <c r="D36" s="4"/>
      <c r="E36" s="4"/>
      <c r="F36" s="4"/>
      <c r="G36" s="4"/>
      <c r="H36" s="5"/>
    </row>
  </sheetData>
  <mergeCells count="15">
    <mergeCell ref="E31:G31"/>
    <mergeCell ref="H31:I31"/>
    <mergeCell ref="G14:G16"/>
    <mergeCell ref="A18:H18"/>
    <mergeCell ref="A21:H21"/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(7)</vt:lpstr>
      <vt:lpstr>'ССР 12.09.14 (5)'!__chapters__</vt:lpstr>
      <vt:lpstr>'ССР 12.09.14 (7)'!__chapters__</vt:lpstr>
      <vt:lpstr>'ССР 12.09.14 (5)'!__itogo__</vt:lpstr>
      <vt:lpstr>'ССР 12.09.14 (7)'!__itogo__</vt:lpstr>
      <vt:lpstr>'ССР 12.09.14 (5)'!__smet__</vt:lpstr>
      <vt:lpstr>'ССР 12.09.14 (7)'!__smet__</vt:lpstr>
      <vt:lpstr>'ССР 12.09.14 (5)'!Область_печати</vt:lpstr>
      <vt:lpstr>'ССР 12.09.14 (7)'!Область_печати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2015-07-20T11:52:15Z</cp:lastPrinted>
  <dcterms:created xsi:type="dcterms:W3CDTF">2014-04-07T07:25:46Z</dcterms:created>
  <dcterms:modified xsi:type="dcterms:W3CDTF">2015-07-22T05:38:42Z</dcterms:modified>
</cp:coreProperties>
</file>