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Говорова, 86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(2)'!$A$1:$H$28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4" l="1"/>
  <c r="F22" i="14"/>
  <c r="E22" i="14"/>
  <c r="D22" i="14"/>
  <c r="H21" i="14"/>
  <c r="G19" i="14"/>
  <c r="F19" i="14"/>
  <c r="F23" i="14" s="1"/>
  <c r="E19" i="14"/>
  <c r="D19" i="14"/>
  <c r="H18" i="14"/>
  <c r="D23" i="14" l="1"/>
  <c r="D24" i="14" s="1"/>
  <c r="D25" i="14" s="1"/>
  <c r="F25" i="14"/>
  <c r="F24" i="14"/>
  <c r="E23" i="14"/>
  <c r="H22" i="14"/>
  <c r="G23" i="14"/>
  <c r="H23" i="14" s="1"/>
  <c r="H19" i="14"/>
  <c r="D33" i="13"/>
  <c r="G33" i="13"/>
  <c r="G25" i="13"/>
  <c r="G24" i="14" l="1"/>
  <c r="G25" i="14" s="1"/>
  <c r="E24" i="14"/>
  <c r="E25" i="14" s="1"/>
  <c r="F31" i="13"/>
  <c r="E31" i="13"/>
  <c r="D31" i="13"/>
  <c r="G31" i="13"/>
  <c r="H24" i="14" l="1"/>
  <c r="H25" i="14" s="1"/>
  <c r="H29" i="13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G23" i="13"/>
  <c r="H19" i="13"/>
  <c r="H18" i="13"/>
  <c r="D23" i="13"/>
  <c r="H23" i="13" l="1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E34" i="13"/>
  <c r="F34" i="13"/>
  <c r="G26" i="13" l="1"/>
  <c r="H25" i="13"/>
  <c r="D32" i="13"/>
  <c r="D34" i="13" l="1"/>
  <c r="G27" i="13"/>
  <c r="H26" i="13"/>
  <c r="G32" i="13" l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<sst xmlns="http://schemas.openxmlformats.org/spreadsheetml/2006/main" count="114" uniqueCount="63">
  <si>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</si>
  <si>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</si>
  <si>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</si>
  <si>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</si>
  <si>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</si>
  <si>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</si>
  <si>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</si>
  <si>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</si>
  <si>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</si>
  <si>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</si>
  <si>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</si>
  <si>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</si>
  <si>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</si>
  <si>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</si>
  <si>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</si>
  <si>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</si>
  <si>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</si>
  <si>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</si>
  <si>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</si>
  <si>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</si>
  <si>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</si>
  <si>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</si>
  <si>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</si>
  <si>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</si>
  <si>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</si>
  <si>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</si>
  <si>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</si>
  <si>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</si>
  <si>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</si>
  <si>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</si>
  <si>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</si>
  <si>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</si>
  <si>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</si>
  <si>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</si>
  <si>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</si>
  <si>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</si>
  <si>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</si>
  <si>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</si>
  <si>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</si>
  <si>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</si>
  <si>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</si>
  <si>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</si>
  <si>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</si>
  <si>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</si>
  <si>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</si>
  <si>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</si>
  <si>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</si>
  <si>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</si>
  <si>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</si>
  <si>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</si>
  <si>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</si>
  <si>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П-15-9 от 08.06.2015г.</t>
  </si>
  <si>
    <t>Капитальный  ремонт общего имущества многоквартирного дома по адресу: Томская область, г. Томск, ул. Говорова д.86.</t>
  </si>
  <si>
    <t>7 083,63 тыс. руб.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</si>
  <si>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</si>
  <si>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</si>
  <si>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</si>
  <si>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</si>
  <si>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       </t>
  </si>
  <si>
    <t xml:space="preserve">Директор </t>
  </si>
  <si>
    <t xml:space="preserve">Сметчик </t>
  </si>
  <si>
    <t>6 834,84 тыс. руб.</t>
  </si>
  <si>
    <t>Капитальный  ремонт общего имущества многоквартирного дома по адресу: Томская область, г. Томск, ул. Говорова д.86. п.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</si>
</sst>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52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48</v>
      </c>
      <c r="C18" s="56" t="s">
        <v>49</v>
      </c>
      <c r="D18" s="21">
        <v>89.19</v>
      </c>
      <c r="E18" s="21">
        <v>1331.46</v>
      </c>
      <c r="F18" s="21">
        <v>3398.15</v>
      </c>
      <c r="G18" s="21">
        <v>185.53</v>
      </c>
      <c r="H18" s="57">
        <f>ROUND(D18+E18+F18+G18,2)</f>
        <v>5004.33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89.19</v>
      </c>
      <c r="E19" s="59">
        <f>E18</f>
        <v>1331.46</v>
      </c>
      <c r="F19" s="59">
        <f>F18</f>
        <v>3398.15</v>
      </c>
      <c r="G19" s="59">
        <f>G18</f>
        <v>185.53</v>
      </c>
      <c r="H19" s="59">
        <f>ROUND(D19+E19+F19+G19,2)</f>
        <v>5004.33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787.9</v>
      </c>
      <c r="H21" s="57">
        <f>ROUND(D21+E21+F21+G21,2)</f>
        <v>787.9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787.9</v>
      </c>
      <c r="H22" s="59">
        <f>ROUND(D22+E22+F22+G22,2)</f>
        <v>787.9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89.19</v>
      </c>
      <c r="E23" s="60">
        <f>ROUND(E19+E22,2)</f>
        <v>1331.46</v>
      </c>
      <c r="F23" s="60">
        <f>ROUND(F19+F22,2)</f>
        <v>3398.15</v>
      </c>
      <c r="G23" s="60">
        <f>ROUND(G19+G22,2)</f>
        <v>973.43</v>
      </c>
      <c r="H23" s="59">
        <f>ROUND(D23+E23+F23+G23,2)</f>
        <v>5792.23</v>
      </c>
      <c r="I23" s="26"/>
    </row>
    <row r="24" spans="1:9" s="27" customFormat="1" x14ac:dyDescent="0.2">
      <c r="A24" s="67" t="s">
        <v>45</v>
      </c>
      <c r="B24" s="68"/>
      <c r="C24" s="68"/>
      <c r="D24" s="68"/>
      <c r="E24" s="68"/>
      <c r="F24" s="68"/>
      <c r="G24" s="68"/>
      <c r="H24" s="69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ROUNDUP(H23*2.14%,2)</f>
        <v>123.96000000000001</v>
      </c>
      <c r="H25" s="44">
        <f>ROUND(D25+E25+F25+G25,2)</f>
        <v>123.96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123.96000000000001</v>
      </c>
      <c r="H26" s="33">
        <f>D26+E26+F26+G26</f>
        <v>123.96000000000001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89.19</v>
      </c>
      <c r="E27" s="43">
        <f>E23+E26</f>
        <v>1331.46</v>
      </c>
      <c r="F27" s="43">
        <f>F23+F26</f>
        <v>3398.15</v>
      </c>
      <c r="G27" s="43">
        <f>G23+G26</f>
        <v>1097.3899999999999</v>
      </c>
      <c r="H27" s="43">
        <f>D27+E27+F27+G27</f>
        <v>5916.1900000000005</v>
      </c>
    </row>
    <row r="28" spans="1:9" s="27" customFormat="1" x14ac:dyDescent="0.2">
      <c r="A28" s="67" t="s">
        <v>36</v>
      </c>
      <c r="B28" s="68"/>
      <c r="C28" s="68"/>
      <c r="D28" s="68"/>
      <c r="E28" s="68"/>
      <c r="F28" s="68"/>
      <c r="G28" s="68"/>
      <c r="H28" s="69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76.88</v>
      </c>
      <c r="H29" s="57">
        <f t="shared" ref="H29" si="0">ROUND(D29+E29+F29+G29,2)</f>
        <v>76.88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10</v>
      </c>
      <c r="H30" s="44">
        <f t="shared" ref="H30" si="1">ROUND(D30+E30+F30+G30,2)</f>
        <v>10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86.88</v>
      </c>
      <c r="H31" s="28">
        <f>ROUND(D31+E31+F31+G31,2)</f>
        <v>86.88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89.19</v>
      </c>
      <c r="E32" s="43">
        <f>E27+E31</f>
        <v>1331.46</v>
      </c>
      <c r="F32" s="43">
        <f>F27+F31</f>
        <v>3398.15</v>
      </c>
      <c r="G32" s="43">
        <f>G27+G31</f>
        <v>1184.27</v>
      </c>
      <c r="H32" s="25">
        <f>ROUND(D32+E32+F32+G32,2)</f>
        <v>6003.07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ROUNDUP(D32*18%,2)</f>
        <v>16.060000000000002</v>
      </c>
      <c r="E33" s="28">
        <f>ROUND(E32*18%,2)</f>
        <v>239.66</v>
      </c>
      <c r="F33" s="28">
        <f>ROUND(F32*18%,2)</f>
        <v>611.66999999999996</v>
      </c>
      <c r="G33" s="28">
        <f>ROUNDUP(G32*18%,2)</f>
        <v>213.17</v>
      </c>
      <c r="H33" s="25">
        <f>ROUND(D33+E33+F33+G33,2)</f>
        <v>1080.56</v>
      </c>
    </row>
    <row r="34" spans="1:9" s="37" customFormat="1" x14ac:dyDescent="0.2">
      <c r="A34" s="34"/>
      <c r="B34" s="35"/>
      <c r="C34" s="29" t="s">
        <v>19</v>
      </c>
      <c r="D34" s="43">
        <f>D32+D33</f>
        <v>105.25</v>
      </c>
      <c r="E34" s="43">
        <f>E32+E33</f>
        <v>1571.1200000000001</v>
      </c>
      <c r="F34" s="43">
        <f>F32+F33</f>
        <v>4009.82</v>
      </c>
      <c r="G34" s="43">
        <f>G32+G33</f>
        <v>1397.44</v>
      </c>
      <c r="H34" s="43">
        <f>D34+E34+F34+G34</f>
        <v>7083.630000000001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66" t="s">
        <v>44</v>
      </c>
      <c r="F37" s="66"/>
      <c r="G37" s="66"/>
      <c r="H37" s="66" t="s">
        <v>33</v>
      </c>
      <c r="I37" s="66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37:G37"/>
    <mergeCell ref="H37:I37"/>
    <mergeCell ref="A17:H17"/>
    <mergeCell ref="A20:H20"/>
    <mergeCell ref="A24:H24"/>
    <mergeCell ref="A28:H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K26" sqref="K26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3" t="s">
        <v>34</v>
      </c>
      <c r="D2" s="73"/>
      <c r="E2" s="73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4" t="s">
        <v>62</v>
      </c>
      <c r="D9" s="74"/>
      <c r="E9" s="74"/>
      <c r="F9" s="74"/>
      <c r="G9" s="74"/>
      <c r="H9" s="74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5" t="s">
        <v>6</v>
      </c>
      <c r="B12" s="76" t="s">
        <v>7</v>
      </c>
      <c r="C12" s="75" t="s">
        <v>8</v>
      </c>
      <c r="D12" s="77" t="s">
        <v>9</v>
      </c>
      <c r="E12" s="77"/>
      <c r="F12" s="77"/>
      <c r="G12" s="77"/>
      <c r="H12" s="75" t="s">
        <v>10</v>
      </c>
    </row>
    <row r="13" spans="1:9" x14ac:dyDescent="0.2">
      <c r="A13" s="75"/>
      <c r="B13" s="76"/>
      <c r="C13" s="75"/>
      <c r="D13" s="75" t="s">
        <v>11</v>
      </c>
      <c r="E13" s="75" t="s">
        <v>12</v>
      </c>
      <c r="F13" s="75" t="s">
        <v>13</v>
      </c>
      <c r="G13" s="75" t="s">
        <v>14</v>
      </c>
      <c r="H13" s="75"/>
    </row>
    <row r="14" spans="1:9" x14ac:dyDescent="0.2">
      <c r="A14" s="75"/>
      <c r="B14" s="76"/>
      <c r="C14" s="75"/>
      <c r="D14" s="75"/>
      <c r="E14" s="75"/>
      <c r="F14" s="75"/>
      <c r="G14" s="75"/>
      <c r="H14" s="75"/>
    </row>
    <row r="15" spans="1:9" x14ac:dyDescent="0.2">
      <c r="A15" s="75"/>
      <c r="B15" s="76"/>
      <c r="C15" s="75"/>
      <c r="D15" s="75"/>
      <c r="E15" s="75"/>
      <c r="F15" s="75"/>
      <c r="G15" s="75"/>
      <c r="H15" s="75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62">
        <v>1</v>
      </c>
      <c r="B18" s="64" t="s">
        <v>56</v>
      </c>
      <c r="C18" s="56" t="s">
        <v>54</v>
      </c>
      <c r="D18" s="21">
        <v>89.19</v>
      </c>
      <c r="E18" s="21">
        <v>1331.47</v>
      </c>
      <c r="F18" s="21">
        <v>3398.15</v>
      </c>
      <c r="G18" s="21">
        <v>185.53</v>
      </c>
      <c r="H18" s="57">
        <f>ROUND(D18+E18+F18+G18,2)</f>
        <v>5004.34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89.19</v>
      </c>
      <c r="E19" s="59">
        <f>E18</f>
        <v>1331.47</v>
      </c>
      <c r="F19" s="59">
        <f>F18</f>
        <v>3398.15</v>
      </c>
      <c r="G19" s="59">
        <f>G18</f>
        <v>185.53</v>
      </c>
      <c r="H19" s="59">
        <f>ROUND(D19+E19+F19+G19,2)</f>
        <v>5004.34</v>
      </c>
      <c r="I19" s="26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63">
        <v>2</v>
      </c>
      <c r="B21" s="64" t="s">
        <v>57</v>
      </c>
      <c r="C21" s="56" t="s">
        <v>55</v>
      </c>
      <c r="D21" s="21">
        <v>0</v>
      </c>
      <c r="E21" s="21">
        <v>0</v>
      </c>
      <c r="F21" s="21">
        <v>0</v>
      </c>
      <c r="G21" s="21">
        <v>787.9</v>
      </c>
      <c r="H21" s="57">
        <f>ROUND(D21+E21+F21+G21,2)</f>
        <v>787.9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787.9</v>
      </c>
      <c r="H22" s="59">
        <f>ROUND(D22+E22+F22+G22,2)</f>
        <v>787.9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89.19</v>
      </c>
      <c r="E23" s="60">
        <f>ROUND(E19+E22,2)</f>
        <v>1331.47</v>
      </c>
      <c r="F23" s="60">
        <f>ROUND(F19+F22,2)</f>
        <v>3398.15</v>
      </c>
      <c r="G23" s="60">
        <f>ROUND(G19+G22,2)</f>
        <v>973.43</v>
      </c>
      <c r="H23" s="59">
        <f>ROUND(D23+E23+F23+G23,2)</f>
        <v>5792.24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58</v>
      </c>
      <c r="D24" s="28">
        <f>D23*0.18</f>
        <v>16.054199999999998</v>
      </c>
      <c r="E24" s="28">
        <f>E23*0.18</f>
        <v>239.66460000000001</v>
      </c>
      <c r="F24" s="28">
        <f>F23*0.18</f>
        <v>611.66700000000003</v>
      </c>
      <c r="G24" s="28">
        <f>G23*0.18</f>
        <v>175.2174</v>
      </c>
      <c r="H24" s="25">
        <f>D24+E24+F24+G24</f>
        <v>1042.6032</v>
      </c>
    </row>
    <row r="25" spans="1:9" s="37" customFormat="1" x14ac:dyDescent="0.2">
      <c r="A25" s="34"/>
      <c r="B25" s="35"/>
      <c r="C25" s="29" t="s">
        <v>19</v>
      </c>
      <c r="D25" s="43">
        <f>D19+D24</f>
        <v>105.24419999999999</v>
      </c>
      <c r="E25" s="43">
        <f>E23+E24</f>
        <v>1571.1346000000001</v>
      </c>
      <c r="F25" s="43">
        <f>F23+F24</f>
        <v>4009.817</v>
      </c>
      <c r="G25" s="43">
        <f>G23+G24</f>
        <v>1148.6473999999998</v>
      </c>
      <c r="H25" s="43">
        <f>H23+H24</f>
        <v>6834.8431999999993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59</v>
      </c>
      <c r="C27" s="40"/>
      <c r="D27" s="54"/>
      <c r="E27" s="55"/>
      <c r="F27" s="54"/>
      <c r="G27" s="54"/>
      <c r="H27" s="54"/>
      <c r="I27" s="36"/>
    </row>
    <row r="28" spans="1:9" s="37" customFormat="1" ht="17.25" customHeight="1" x14ac:dyDescent="0.2">
      <c r="A28" s="53"/>
      <c r="B28" s="39" t="s">
        <v>60</v>
      </c>
      <c r="C28" s="42"/>
      <c r="D28" s="54"/>
      <c r="E28" s="54"/>
      <c r="F28" s="54"/>
      <c r="G28" s="54"/>
      <c r="H28" s="54"/>
      <c r="I28" s="36"/>
    </row>
    <row r="29" spans="1:9" x14ac:dyDescent="0.2">
      <c r="B29" s="2" t="s">
        <v>0</v>
      </c>
      <c r="D29" s="41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2015-07-30T08:10:28Z</cp:lastPrinted>
  <dcterms:created xsi:type="dcterms:W3CDTF">2014-04-07T07:25:46Z</dcterms:created>
  <dcterms:modified xsi:type="dcterms:W3CDTF">2015-08-04T09:20:27Z</dcterms:modified>
</cp:coreProperties>
</file>