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17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(2)'!$A$1:$H$28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4" l="1"/>
  <c r="F22" i="14"/>
  <c r="E22" i="14"/>
  <c r="D22" i="14"/>
  <c r="H21" i="14"/>
  <c r="G19" i="14"/>
  <c r="F19" i="14"/>
  <c r="F23" i="14" s="1"/>
  <c r="E19" i="14"/>
  <c r="D19" i="14"/>
  <c r="D23" i="14" s="1"/>
  <c r="H18" i="14"/>
  <c r="D25" i="14" l="1"/>
  <c r="D24" i="14"/>
  <c r="F25" i="14"/>
  <c r="F24" i="14"/>
  <c r="E23" i="14"/>
  <c r="G23" i="14"/>
  <c r="H22" i="14"/>
  <c r="H19" i="14"/>
  <c r="G33" i="13"/>
  <c r="D33" i="13"/>
  <c r="E25" i="14" l="1"/>
  <c r="E24" i="14"/>
  <c r="H23" i="14"/>
  <c r="G24" i="14"/>
  <c r="G25" i="14" s="1"/>
  <c r="F31" i="13"/>
  <c r="E31" i="13"/>
  <c r="D31" i="13"/>
  <c r="G31" i="13"/>
  <c r="H24" i="14" l="1"/>
  <c r="H29" i="13"/>
  <c r="H30" i="13" l="1"/>
  <c r="H21" i="13"/>
  <c r="G19" i="13"/>
  <c r="F19" i="13"/>
  <c r="E19" i="13"/>
  <c r="D19" i="13"/>
  <c r="F22" i="13"/>
  <c r="E22" i="13"/>
  <c r="D22" i="13"/>
  <c r="F23" i="13" l="1"/>
  <c r="E23" i="13"/>
  <c r="G22" i="13"/>
  <c r="H22" i="13" s="1"/>
  <c r="G23" i="13"/>
  <c r="H19" i="13"/>
  <c r="H18" i="13"/>
  <c r="D23" i="13"/>
  <c r="H25" i="14" l="1"/>
  <c r="H23" i="13"/>
  <c r="F27" i="13" l="1"/>
  <c r="E27" i="13"/>
  <c r="F26" i="13"/>
  <c r="E26" i="13"/>
  <c r="D26" i="13"/>
  <c r="H31" i="13" l="1"/>
  <c r="E32" i="13"/>
  <c r="E33" i="13" s="1"/>
  <c r="F32" i="13"/>
  <c r="F33" i="13" s="1"/>
  <c r="D27" i="13" l="1"/>
  <c r="G25" i="13"/>
  <c r="E34" i="13"/>
  <c r="F34" i="13"/>
  <c r="G26" i="13" l="1"/>
  <c r="H25" i="13"/>
  <c r="D32" i="13"/>
  <c r="D34" i="13" l="1"/>
  <c r="G27" i="13"/>
  <c r="H26" i="13"/>
  <c r="G32" i="13" l="1"/>
  <c r="H33" i="13" s="1"/>
  <c r="H27" i="13"/>
  <c r="G34" i="13" l="1"/>
  <c r="H34" i="13" s="1"/>
  <c r="H32" i="13"/>
</calcChain>
</file>

<file path=xl/sharedStrings.xml><?xml version="1.0" encoding="utf-8"?>
<sst xmlns="http://schemas.openxmlformats.org/spreadsheetml/2006/main" count="115" uniqueCount="61">
  <si>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</si>
  <si>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</si>
  <si>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</si>
  <si>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</si>
  <si>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</si>
  <si>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</si>
  <si>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</si>
  <si>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</si>
  <si>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</si>
  <si>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</si>
  <si>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</si>
  <si>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</si>
  <si>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</si>
  <si>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</si>
  <si>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</si>
  <si>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</si>
  <si>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</si>
  <si>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</si>
  <si>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</si>
  <si>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</si>
  <si>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</si>
  <si>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</si>
  <si>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</si>
  <si>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</si>
  <si>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</si>
  <si>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</si>
  <si>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</si>
  <si>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</si>
  <si>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</si>
  <si>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</si>
  <si>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</si>
  <si>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</si>
  <si>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</si>
  <si>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</si>
  <si>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</si>
  <si>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</si>
  <si>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</si>
  <si>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</si>
  <si>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</si>
  <si>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</si>
  <si>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</si>
  <si>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</si>
  <si>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</si>
  <si>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</si>
  <si>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</si>
  <si>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</si>
  <si>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</si>
  <si>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 xml:space="preserve">разработка проектной документации </t>
  </si>
  <si>
    <t>02-01</t>
  </si>
  <si>
    <t>07-01</t>
  </si>
  <si>
    <t>Капитальный  ремонт общего имущества многоквартирного дома по адресу: Томская область, г. Томск,  тракт Иркутский, д.17.</t>
  </si>
  <si>
    <t>17 709,35 тыс. руб.</t>
  </si>
  <si>
    <t>Договор № П-15-12 от 08.06.2015г.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</si>
  <si>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</si>
  <si>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</si>
  <si>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</si>
  <si>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</si>
  <si>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  </t>
  </si>
  <si>
    <t xml:space="preserve">Директор </t>
  </si>
  <si>
    <t xml:space="preserve">Сметчик </t>
  </si>
  <si>
    <t>17 087,37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</si>
</sst>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0"/>
    <numFmt numFmtId="166" formatCode="#,##0.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165" fontId="2" fillId="0" borderId="2" xfId="0" quotePrefix="1" applyNumberFormat="1" applyFont="1" applyFill="1" applyBorder="1" applyAlignment="1">
      <alignment horizontal="right" vertical="top" wrapText="1"/>
    </xf>
    <xf numFmtId="166" fontId="2" fillId="0" borderId="2" xfId="0" quotePrefix="1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4" zoomScale="85" zoomScaleNormal="85" workbookViewId="0">
      <selection activeCell="C21" sqref="C21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6" t="s">
        <v>34</v>
      </c>
      <c r="D2" s="66"/>
      <c r="E2" s="66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7" t="s">
        <v>50</v>
      </c>
      <c r="D9" s="67"/>
      <c r="E9" s="67"/>
      <c r="F9" s="67"/>
      <c r="G9" s="67"/>
      <c r="H9" s="67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62">
        <v>1</v>
      </c>
      <c r="B18" s="64" t="s">
        <v>48</v>
      </c>
      <c r="C18" s="56" t="s">
        <v>53</v>
      </c>
      <c r="D18" s="21">
        <v>223.25</v>
      </c>
      <c r="E18" s="21">
        <v>3314.1</v>
      </c>
      <c r="F18" s="21">
        <v>8506.65</v>
      </c>
      <c r="G18" s="21">
        <v>464.45</v>
      </c>
      <c r="H18" s="57">
        <f>ROUND(D18+E18+F18+G18,2)</f>
        <v>12508.45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223.25</v>
      </c>
      <c r="E19" s="59">
        <f>E18</f>
        <v>3314.1</v>
      </c>
      <c r="F19" s="59">
        <f>F18</f>
        <v>8506.65</v>
      </c>
      <c r="G19" s="59">
        <f>G18</f>
        <v>464.45</v>
      </c>
      <c r="H19" s="59">
        <f>ROUND(D19+E19+F19+G19,2)</f>
        <v>12508.45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63">
        <v>2</v>
      </c>
      <c r="B21" s="64" t="s">
        <v>49</v>
      </c>
      <c r="C21" s="56" t="s">
        <v>54</v>
      </c>
      <c r="D21" s="21">
        <v>0</v>
      </c>
      <c r="E21" s="21">
        <v>0</v>
      </c>
      <c r="F21" s="21">
        <v>0</v>
      </c>
      <c r="G21" s="21">
        <v>1972.37</v>
      </c>
      <c r="H21" s="57">
        <f>ROUND(D21+E21+F21+G21,2)</f>
        <v>1972.37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1972.37</v>
      </c>
      <c r="H22" s="59">
        <f>ROUND(D22+E22+F22+G22,2)</f>
        <v>1972.37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223.25</v>
      </c>
      <c r="E23" s="60">
        <f>ROUND(E19+E22,2)</f>
        <v>3314.1</v>
      </c>
      <c r="F23" s="60">
        <f>ROUND(F19+F22,2)</f>
        <v>8506.65</v>
      </c>
      <c r="G23" s="60">
        <f>ROUND(G19+G22,2)</f>
        <v>2436.8200000000002</v>
      </c>
      <c r="H23" s="59">
        <f>ROUND(D23+E23+F23+G23,2)</f>
        <v>14480.82</v>
      </c>
      <c r="I23" s="26"/>
    </row>
    <row r="24" spans="1:9" s="27" customFormat="1" x14ac:dyDescent="0.2">
      <c r="A24" s="72" t="s">
        <v>45</v>
      </c>
      <c r="B24" s="73"/>
      <c r="C24" s="73"/>
      <c r="D24" s="73"/>
      <c r="E24" s="73"/>
      <c r="F24" s="73"/>
      <c r="G24" s="73"/>
      <c r="H24" s="74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309.89</v>
      </c>
      <c r="H25" s="44">
        <f>ROUND(D25+E25+F25+G25,2)</f>
        <v>309.89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309.89</v>
      </c>
      <c r="H26" s="33">
        <f>D26+E26+F26+G26</f>
        <v>309.89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223.25</v>
      </c>
      <c r="E27" s="43">
        <f>E23+E26</f>
        <v>3314.1</v>
      </c>
      <c r="F27" s="43">
        <f>F23+F26</f>
        <v>8506.65</v>
      </c>
      <c r="G27" s="43">
        <f>G23+G26</f>
        <v>2746.71</v>
      </c>
      <c r="H27" s="43">
        <f>D27+E27+F27+G27</f>
        <v>14790.71</v>
      </c>
    </row>
    <row r="28" spans="1:9" s="27" customFormat="1" x14ac:dyDescent="0.2">
      <c r="A28" s="72" t="s">
        <v>36</v>
      </c>
      <c r="B28" s="73"/>
      <c r="C28" s="73"/>
      <c r="D28" s="73"/>
      <c r="E28" s="73"/>
      <c r="F28" s="73"/>
      <c r="G28" s="73"/>
      <c r="H28" s="74"/>
    </row>
    <row r="29" spans="1:9" s="27" customFormat="1" ht="29.25" customHeight="1" x14ac:dyDescent="0.2">
      <c r="A29" s="50">
        <v>4</v>
      </c>
      <c r="B29" s="47" t="s">
        <v>52</v>
      </c>
      <c r="C29" s="45" t="s">
        <v>47</v>
      </c>
      <c r="D29" s="21">
        <v>0</v>
      </c>
      <c r="E29" s="21">
        <v>0</v>
      </c>
      <c r="F29" s="21">
        <v>0</v>
      </c>
      <c r="G29" s="21">
        <v>192.21</v>
      </c>
      <c r="H29" s="57">
        <f t="shared" ref="H29" si="0">ROUND(D29+E29+F29+G29,2)</f>
        <v>192.21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25</v>
      </c>
      <c r="H30" s="44">
        <f t="shared" ref="H30" si="1">ROUND(D30+E30+F30+G30,2)</f>
        <v>25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217.21</v>
      </c>
      <c r="H31" s="28">
        <f>ROUND(D31+E31+F31+G31,2)</f>
        <v>217.21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223.25</v>
      </c>
      <c r="E32" s="43">
        <f>E27+E31</f>
        <v>3314.1</v>
      </c>
      <c r="F32" s="43">
        <f>F27+F31</f>
        <v>8506.65</v>
      </c>
      <c r="G32" s="43">
        <f>G27+G31</f>
        <v>2963.92</v>
      </c>
      <c r="H32" s="25">
        <f>ROUND(D32+E32+F32+G32,2)</f>
        <v>15007.92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ROUNDDOWN(D32*18%,2)</f>
        <v>40.18</v>
      </c>
      <c r="E33" s="28">
        <f>ROUND(E32*18%,2)</f>
        <v>596.54</v>
      </c>
      <c r="F33" s="28">
        <f>ROUND(F32*18%,2)</f>
        <v>1531.2</v>
      </c>
      <c r="G33" s="28">
        <f>ROUND(G32*18%,2)</f>
        <v>533.51</v>
      </c>
      <c r="H33" s="25">
        <f>ROUND(D33+E33+F33+G33,2)</f>
        <v>2701.43</v>
      </c>
    </row>
    <row r="34" spans="1:9" s="37" customFormat="1" x14ac:dyDescent="0.2">
      <c r="A34" s="34"/>
      <c r="B34" s="35"/>
      <c r="C34" s="29" t="s">
        <v>19</v>
      </c>
      <c r="D34" s="43">
        <f>D32+D33</f>
        <v>263.43</v>
      </c>
      <c r="E34" s="43">
        <f>E32+E33</f>
        <v>3910.64</v>
      </c>
      <c r="F34" s="43">
        <f>F32+F33</f>
        <v>10037.85</v>
      </c>
      <c r="G34" s="43">
        <f>G32+G33</f>
        <v>3497.4300000000003</v>
      </c>
      <c r="H34" s="43">
        <f>D34+E34+F34+G34</f>
        <v>17709.349999999999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71" t="s">
        <v>44</v>
      </c>
      <c r="F37" s="71"/>
      <c r="G37" s="71"/>
      <c r="H37" s="71" t="s">
        <v>33</v>
      </c>
      <c r="I37" s="71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E37:G37"/>
    <mergeCell ref="H37:I37"/>
    <mergeCell ref="A17:H17"/>
    <mergeCell ref="A20:H20"/>
    <mergeCell ref="A24:H24"/>
    <mergeCell ref="A28:H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C29" sqref="C2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6" t="s">
        <v>34</v>
      </c>
      <c r="D2" s="66"/>
      <c r="E2" s="66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60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7" t="s">
        <v>50</v>
      </c>
      <c r="D9" s="67"/>
      <c r="E9" s="67"/>
      <c r="F9" s="67"/>
      <c r="G9" s="67"/>
      <c r="H9" s="67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62">
        <v>1</v>
      </c>
      <c r="B18" s="64" t="s">
        <v>55</v>
      </c>
      <c r="C18" s="56" t="s">
        <v>53</v>
      </c>
      <c r="D18" s="21">
        <v>223.25</v>
      </c>
      <c r="E18" s="21">
        <v>3314.1</v>
      </c>
      <c r="F18" s="21">
        <v>8506.65</v>
      </c>
      <c r="G18" s="21">
        <v>464.45</v>
      </c>
      <c r="H18" s="57">
        <f>ROUND(D18+E18+F18+G18,2)</f>
        <v>12508.45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223.25</v>
      </c>
      <c r="E19" s="59">
        <f>E18</f>
        <v>3314.1</v>
      </c>
      <c r="F19" s="59">
        <f>F18</f>
        <v>8506.65</v>
      </c>
      <c r="G19" s="59">
        <f>G18</f>
        <v>464.45</v>
      </c>
      <c r="H19" s="59">
        <f>ROUND(D19+E19+F19+G19,2)</f>
        <v>12508.45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63">
        <v>2</v>
      </c>
      <c r="B21" s="64" t="s">
        <v>56</v>
      </c>
      <c r="C21" s="56" t="s">
        <v>54</v>
      </c>
      <c r="D21" s="21">
        <v>0</v>
      </c>
      <c r="E21" s="21">
        <v>0</v>
      </c>
      <c r="F21" s="21">
        <v>0</v>
      </c>
      <c r="G21" s="21">
        <v>1972.37</v>
      </c>
      <c r="H21" s="57">
        <f>ROUND(D21+E21+F21+G21,2)</f>
        <v>1972.37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1972.37</v>
      </c>
      <c r="H22" s="59">
        <f>ROUND(D22+E22+F22+G22,2)</f>
        <v>1972.37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223.25</v>
      </c>
      <c r="E23" s="60">
        <f>ROUND(E19+E22,2)</f>
        <v>3314.1</v>
      </c>
      <c r="F23" s="60">
        <f>ROUND(F19+F22,2)</f>
        <v>8506.65</v>
      </c>
      <c r="G23" s="60">
        <f>ROUND(G19+G22,2)</f>
        <v>2436.8200000000002</v>
      </c>
      <c r="H23" s="59">
        <f>ROUND(D23+E23+F23+G23,2)</f>
        <v>14480.82</v>
      </c>
      <c r="I23" s="26"/>
    </row>
    <row r="24" spans="1:9" s="27" customFormat="1" ht="13.5" x14ac:dyDescent="0.2">
      <c r="A24" s="50">
        <v>3</v>
      </c>
      <c r="B24" s="30" t="s">
        <v>18</v>
      </c>
      <c r="C24" s="31" t="s">
        <v>57</v>
      </c>
      <c r="D24" s="28">
        <f>D23*0.18</f>
        <v>40.184999999999995</v>
      </c>
      <c r="E24" s="28">
        <f>E23*0.18</f>
        <v>596.53800000000001</v>
      </c>
      <c r="F24" s="28">
        <f>F23*0.18</f>
        <v>1531.1969999999999</v>
      </c>
      <c r="G24" s="28">
        <f>G23*0.18</f>
        <v>438.62760000000003</v>
      </c>
      <c r="H24" s="25">
        <f>ROUND(D24+E24+F24+G24,2)</f>
        <v>2606.5500000000002</v>
      </c>
    </row>
    <row r="25" spans="1:9" s="37" customFormat="1" x14ac:dyDescent="0.2">
      <c r="A25" s="34"/>
      <c r="B25" s="35"/>
      <c r="C25" s="29" t="s">
        <v>19</v>
      </c>
      <c r="D25" s="78">
        <f>D23+D24</f>
        <v>263.435</v>
      </c>
      <c r="E25" s="78">
        <f>E23+E24</f>
        <v>3910.6379999999999</v>
      </c>
      <c r="F25" s="78">
        <f>F23+F24</f>
        <v>10037.847</v>
      </c>
      <c r="G25" s="79">
        <f>G23+G24</f>
        <v>2875.4476000000004</v>
      </c>
      <c r="H25" s="43">
        <f>D25+E25+F25+G25</f>
        <v>17087.367600000001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58</v>
      </c>
      <c r="C27" s="40"/>
      <c r="D27" s="54"/>
      <c r="E27" s="55" t="s">
        <v>32</v>
      </c>
      <c r="F27" s="54"/>
      <c r="G27" s="54"/>
      <c r="H27" s="54"/>
      <c r="I27" s="36"/>
    </row>
    <row r="28" spans="1:9" s="37" customFormat="1" ht="17.25" customHeight="1" x14ac:dyDescent="0.2">
      <c r="A28" s="53"/>
      <c r="B28" s="39" t="s">
        <v>59</v>
      </c>
      <c r="C28" s="42"/>
      <c r="D28" s="54"/>
      <c r="E28" s="54"/>
      <c r="F28" s="54"/>
      <c r="G28" s="54"/>
      <c r="H28" s="54"/>
      <c r="I28" s="36"/>
    </row>
    <row r="29" spans="1:9" x14ac:dyDescent="0.2">
      <c r="B29" s="2" t="s">
        <v>0</v>
      </c>
      <c r="D29" s="41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2015-07-30T10:53:58Z</cp:lastPrinted>
  <dcterms:created xsi:type="dcterms:W3CDTF">2014-04-07T07:25:46Z</dcterms:created>
  <dcterms:modified xsi:type="dcterms:W3CDTF">2015-08-11T11:52:20Z</dcterms:modified>
</cp:coreProperties>
</file>