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6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6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4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4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4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<sst xmlns="http://schemas.openxmlformats.org/spreadsheetml/2006/main" count="435" uniqueCount="400">
  <si>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</si>
  <si>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</si>
  <si>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</si>
  <si>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</si>
  <si>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</si>
  <si>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</si>
  <si>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</si>
  <si>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</si>
  <si>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</si>
  <si>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</si>
  <si>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</si>
  <si>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</si>
  <si>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</si>
  <si>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</si>
  <si>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</si>
  <si>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</si>
  <si>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</si>
  <si>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</si>
  <si>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</si>
  <si>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</si>
  <si>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</si>
  <si>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</si>
  <si>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</si>
  <si>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</si>
  <si>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</si>
  <si>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</si>
  <si>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</si>
  <si>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</si>
  <si>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</si>
  <si>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</si>
  <si>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</si>
  <si>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</si>
  <si>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</si>
  <si>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</si>
  <si>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</si>
  <si>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</si>
  <si>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</si>
  <si>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</si>
  <si>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</si>
  <si>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</si>
  <si>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</si>
  <si>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</si>
  <si>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</si>
  <si>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</si>
  <si>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</si>
  <si>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</si>
  <si>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</si>
  <si>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</si>
  <si>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</si>
  <si>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</si>
  <si>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</si>
  <si>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</si>
  <si>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</si>
  <si>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</si>
  <si>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</si>
  <si>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</si>
  <si>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</si>
  <si>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</si>
  <si>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</si>
  <si>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</si>
  <si>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</si>
  <si>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</si>
  <si>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</si>
  <si>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</si>
  <si>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</si>
  <si>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</si>
  <si>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</si>
  <si>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</si>
  <si>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</si>
  <si>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</si>
  <si>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</si>
  <si>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</si>
  <si>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</si>
  <si>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</si>
  <si>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</si>
  <si>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</si>
  <si>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</si>
  <si>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</si>
  <si>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</si>
  <si>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</si>
  <si>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</si>
  <si>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</si>
  <si>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</si>
  <si>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</si>
  <si>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</si>
  <si>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</si>
  <si>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</si>
  <si>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</si>
  <si>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</si>
  <si>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</si>
  <si>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</si>
  <si>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</si>
  <si>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</si>
  <si>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</si>
  <si>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</si>
  <si>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</si>
  <si>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</si>
  <si>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</si>
  <si>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</si>
  <si>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</si>
  <si>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</si>
  <si>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</si>
  <si>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</si>
  <si>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</si>
  <si>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</si>
  <si>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</si>
  <si>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</si>
  <si>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</si>
  <si>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</si>
  <si>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</si>
  <si>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</si>
  <si>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</si>
  <si>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</si>
  <si>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</si>
  <si>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</si>
  <si>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</si>
  <si>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</si>
  <si>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</si>
  <si>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</si>
  <si>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</si>
  <si>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</si>
  <si>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</si>
  <si>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</si>
  <si>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</si>
  <si>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</si>
  <si>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</si>
  <si>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</si>
  <si>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</si>
  <si>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</si>
  <si>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</si>
  <si>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</si>
  <si>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</si>
  <si>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</si>
  <si>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</si>
  <si>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</si>
  <si>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</si>
  <si>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</si>
  <si>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</si>
  <si>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</si>
  <si>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</si>
  <si>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</si>
  <si>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</si>
  <si>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</si>
  <si>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</si>
  <si>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</si>
  <si>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</si>
  <si>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</si>
  <si>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</si>
  <si>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</si>
  <si>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</si>
  <si>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</si>
  <si>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</si>
  <si>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</si>
  <si>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</si>
  <si>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</si>
  <si>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</si>
  <si>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</si>
  <si>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</si>
  <si>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</si>
  <si>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</si>
  <si>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</si>
  <si>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</si>
  <si>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</si>
  <si>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</si>
  <si>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</si>
  <si>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</si>
  <si>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</si>
  <si>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</si>
  <si>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</si>
  <si>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</si>
  <si>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</si>
  <si>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</si>
  <si>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</si>
  <si>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</si>
  <si>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</si>
  <si>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</si>
  <si>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</si>
  <si>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</si>
  <si>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</si>
  <si>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</si>
  <si>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</si>
  <si>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</si>
  <si>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</si>
  <si>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</si>
  <si>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</si>
  <si>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</si>
  <si>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</si>
  <si>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</si>
  <si>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</si>
  <si>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</si>
  <si>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</si>
  <si>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</si>
  <si>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</si>
  <si>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</si>
  <si>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</si>
  <si>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</si>
  <si>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</si>
  <si>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</si>
  <si>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</si>
  <si>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</si>
  <si>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</si>
  <si>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</si>
  <si>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</si>
  <si>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</si>
  <si>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</si>
  <si>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</si>
  <si>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</si>
  <si>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</si>
  <si>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</si>
  <si>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</si>
  <si>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</si>
  <si>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</si>
  <si>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</si>
  <si>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</si>
  <si>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</si>
  <si>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</si>
  <si>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</si>
  <si>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</si>
  <si>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</si>
  <si>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</si>
  <si>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</si>
  <si>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</si>
  <si>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</si>
  <si>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</si>
  <si>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</si>
  <si>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</si>
  <si>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</si>
  <si>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</si>
  <si>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</si>
  <si>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</si>
  <si>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</si>
  <si>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</si>
  <si>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</si>
  <si>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</si>
  <si>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</si>
  <si>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</si>
  <si>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</si>
  <si>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</si>
  <si>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</si>
  <si>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</si>
  <si>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</si>
  <si>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</si>
  <si>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</si>
  <si>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</si>
  <si>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</si>
  <si>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</si>
  <si>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</si>
  <si>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</si>
  <si>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</si>
  <si>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</si>
  <si>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</si>
  <si>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</si>
  <si>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</si>
  <si>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</si>
  <si>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</si>
  <si>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</si>
  <si>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</si>
  <si>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</si>
  <si>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</si>
  <si>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</si>
  <si>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</si>
  <si>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</si>
  <si>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</si>
  <si>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</si>
  <si>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</si>
  <si>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</si>
  <si>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</si>
  <si>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</si>
  <si>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</si>
  <si>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</si>
  <si>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</si>
  <si>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</si>
  <si>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</si>
  <si>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</si>
  <si>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</si>
  <si>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</si>
  <si>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</si>
  <si>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</si>
  <si>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</si>
  <si>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</si>
  <si>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</si>
  <si>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</si>
  <si>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</si>
  <si>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</si>
  <si>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</si>
  <si>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</si>
  <si>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</si>
  <si>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</si>
  <si>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</si>
  <si>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</si>
  <si>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</si>
  <si>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</si>
  <si>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</si>
  <si>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</si>
  <si>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</si>
  <si>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</si>
  <si>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</si>
  <si>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</si>
  <si>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</si>
  <si>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</si>
  <si>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</si>
  <si>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</si>
  <si>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</si>
  <si>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</si>
  <si>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</si>
  <si>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</si>
  <si>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</si>
  <si>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</si>
  <si>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</si>
  <si>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</si>
  <si>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</si>
  <si>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</si>
  <si>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</si>
  <si>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</si>
  <si>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ЭГ.С.</t>
  </si>
  <si>
    <t>Проверил:____________________________</t>
  </si>
  <si>
    <t xml:space="preserve">                           Раздел 1. Молниезащита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</si>
  <si>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</si>
  <si>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82%=97%*0.85 от ФОТ
СП 52%=65%*0.8 от ФОТ
 </t>
  </si>
  <si>
    <t>251,26
246,33</t>
  </si>
  <si>
    <t xml:space="preserve">57.204 Настройка крупных систем коллективного приёма телевидения (КСКПТ): ОЗП=16,45; МАТ=5,58
 </t>
  </si>
  <si>
    <t>ФЕРм08-02-472-09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</si>
  <si>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12 мм, 100 м
НР 85%=100%*0.85 от ФОТ
СП 52%=65%*0.8 от ФОТ
 </t>
  </si>
  <si>
    <t>374,79
200,22</t>
  </si>
  <si>
    <t>69,36
2,57</t>
  </si>
  <si>
    <t xml:space="preserve">55.350 Проводник заземляющий открыто по строительным основаниям: ОЗП=16,45; ЭМ=8,32; ЗПМ=16,45; МАТ=3,63
 </t>
  </si>
  <si>
    <t>865
66</t>
  </si>
  <si>
    <t>21,3
0,19</t>
  </si>
  <si>
    <t>31,95
0,29</t>
  </si>
  <si>
    <t>ФССЦ-101-1627
--------------------
Приказ Минстроя России от 12.11.14 №703/пр</t>
  </si>
  <si>
    <t xml:space="preserve">Сталь листовая углеродистая обыкновенного качества марки ВСт3пс5 толщиной: 4-6 мм, т
 </t>
  </si>
  <si>
    <t xml:space="preserve">Сталь листовая углеродистая обыкновенного качества марки ВСт3пс5 толщиной:4-6 мм; МАТ=5,264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</si>
  <si>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</si>
  <si>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</si>
  <si>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0,0924
0,616*150/1000</t>
  </si>
  <si>
    <t xml:space="preserve">Сталь углеродистая обыкновенного качества, марка стали ВСт3пс5-1, круглая диаметром 10 мм; МАТ=5,665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</si>
  <si>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</si>
  <si>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85%=100%*0.85 от ФОТ
СП 52%=65%*0.8 от ФОТ
 </t>
  </si>
  <si>
    <t>271,78
156,04</t>
  </si>
  <si>
    <t>74,15
2,97</t>
  </si>
  <si>
    <t xml:space="preserve">55.348 Заземлитель горизонтальный из стали: ОЗП=16,45; ЭМ=8,36; ЗПМ=16,45; МАТ=3,63
 </t>
  </si>
  <si>
    <t>619
49</t>
  </si>
  <si>
    <t>16,6
0,22</t>
  </si>
  <si>
    <t>ФССЦ-101-1889
--------------------
Приказ Минстроя России от 12.11.14 №703/пр</t>
  </si>
  <si>
    <t xml:space="preserve">Сталь полосовая: 40х4 мм, кипящая, т
 </t>
  </si>
  <si>
    <t>0,126
1,26*100/1000</t>
  </si>
  <si>
    <t xml:space="preserve">Сталь полосовая: 40х4 мм, кипящая; МАТ=5,065
 </t>
  </si>
  <si>
    <t>Цена поставщика ЭТМ</t>
  </si>
  <si>
    <t xml:space="preserve">Зажимы ДКС 155/1,18/5.58, шт
 </t>
  </si>
  <si>
    <t xml:space="preserve">Материалы; МАТ=5,58
 </t>
  </si>
  <si>
    <t>ФЕРм08-02-407-01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</si>
  <si>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25 мм, 100 м
НР 85%=100%*0.85 от ФОТ
СП 52%=65%*0.8 от ФОТ
 </t>
  </si>
  <si>
    <t>595,86
231,62</t>
  </si>
  <si>
    <t>136,2
5,13</t>
  </si>
  <si>
    <t xml:space="preserve">55.303 Труба стальная по установленным конструкциям, по стенам с креплением скобами: ОЗП=16,45; ЭМ=9,06; ЗПМ=16,45; МАТ=7,44
 </t>
  </si>
  <si>
    <t>227
16</t>
  </si>
  <si>
    <t>24,64
0,38</t>
  </si>
  <si>
    <t>4,44
0,07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</si>
  <si>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</si>
  <si>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85%=100%*0.85 от ФОТ
СП 52%=65%*0.8 от ФОТ
 </t>
  </si>
  <si>
    <t>772,03
356,45</t>
  </si>
  <si>
    <t>203,56
9,86</t>
  </si>
  <si>
    <t>37,92
0,73</t>
  </si>
  <si>
    <t>1,14
0,02</t>
  </si>
  <si>
    <t>ФССЦ-103-0003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</si>
  <si>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25 мм, толщина стенки 2,8 мм, м
 </t>
  </si>
  <si>
    <t xml:space="preserve">Трубы стальные сварные водогазопроводные с резьбой черные легкие (неоцинкованные) диаметр условного прохода:25 мм, толщина стенки 2,8 мм; МАТ=4,717
 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</si>
  <si>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</si>
  <si>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</si>
  <si>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МАТ=5,086
 </t>
  </si>
  <si>
    <t>Итого прямые затраты по разделу в ценах 2001г.</t>
  </si>
  <si>
    <t>209
8</t>
  </si>
  <si>
    <t>101,73
0,6</t>
  </si>
  <si>
    <t>Итого прямые затраты по разделу с учетом индексов, в текущих ценах</t>
  </si>
  <si>
    <t>1765
131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</si>
  <si>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</si>
  <si>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</si>
  <si>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</si>
  <si>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</si>
  <si>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</si>
  <si>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</si>
  <si>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</si>
  <si>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</si>
  <si>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</si>
  <si>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</si>
  <si>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</si>
  <si>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</si>
  <si>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</si>
  <si>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</si>
  <si>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</si>
  <si>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</si>
  <si>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</si>
  <si>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Составлен(а) в текущих ценах по состоянию на 2 кв. 2015 года</t>
  </si>
  <si>
    <t>на   Молниезащита</t>
  </si>
  <si>
    <t>Капитальный ремонт многоквартирного дома, расположенного по адресу: Томская область, Кривошеинский район, с.Кривошеино, ул.Кирова, 25. Капитальный ремонт крыши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</si>
  <si>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</si>
  <si>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</si>
  <si>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ЛОКАЛЬНЫЙ СМЕТНЫЙ РАСЧЕТ №  02-01-02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</si>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</sst>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showGridLines="0" tabSelected="1" zoomScale="104" zoomScaleNormal="104" zoomScalePageLayoutView="0" workbookViewId="0" topLeftCell="A1">
      <selection activeCell="H12" sqref="H12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394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397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393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0" ht="12">
      <c r="A11" s="66" t="s">
        <v>301</v>
      </c>
      <c r="B11" s="67"/>
      <c r="C11" s="93">
        <v>58006</v>
      </c>
      <c r="D11" s="93"/>
      <c r="E11" s="93"/>
      <c r="F11" s="57" t="s">
        <v>300</v>
      </c>
      <c r="G11" s="68"/>
      <c r="H11" s="68"/>
      <c r="I11" s="68"/>
      <c r="J11" s="68"/>
    </row>
    <row r="12" spans="1:12" ht="12">
      <c r="A12" s="66" t="s">
        <v>311</v>
      </c>
      <c r="B12" s="67"/>
      <c r="C12" s="69"/>
      <c r="D12" s="94">
        <v>16614</v>
      </c>
      <c r="E12" s="94"/>
      <c r="F12" s="57" t="s">
        <v>300</v>
      </c>
      <c r="G12" s="68"/>
      <c r="H12" s="68"/>
      <c r="I12" s="113" t="s">
        <v>399</v>
      </c>
      <c r="J12" s="113"/>
      <c r="K12" s="113"/>
      <c r="L12" s="113"/>
    </row>
    <row r="13" spans="1:12" ht="12">
      <c r="A13" s="66" t="s">
        <v>392</v>
      </c>
      <c r="B13" s="46"/>
      <c r="C13" s="70"/>
      <c r="D13" s="71"/>
      <c r="E13" s="72"/>
      <c r="F13" s="73"/>
      <c r="G13" s="74"/>
      <c r="H13" s="74"/>
      <c r="I13" s="113"/>
      <c r="J13" s="113"/>
      <c r="K13" s="113"/>
      <c r="L13" s="113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3"/>
      <c r="J14" s="113"/>
      <c r="K14" s="113"/>
      <c r="L14" s="113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395</v>
      </c>
      <c r="F15" s="102"/>
      <c r="G15" s="103"/>
      <c r="H15" s="95" t="s">
        <v>295</v>
      </c>
      <c r="I15" s="101" t="s">
        <v>396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316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44">
      <c r="A21" s="78">
        <v>11</v>
      </c>
      <c r="B21" s="79" t="s">
        <v>317</v>
      </c>
      <c r="C21" s="79" t="s">
        <v>318</v>
      </c>
      <c r="D21" s="78">
        <v>2</v>
      </c>
      <c r="E21" s="80" t="s">
        <v>319</v>
      </c>
      <c r="F21" s="80"/>
      <c r="G21" s="80">
        <v>4.93</v>
      </c>
      <c r="H21" s="81" t="s">
        <v>320</v>
      </c>
      <c r="I21" s="82">
        <v>8166</v>
      </c>
      <c r="J21" s="80">
        <v>8110</v>
      </c>
      <c r="K21" s="80"/>
      <c r="L21" s="80" t="str">
        <f>IF(2*4.93=0," ",TEXT(,ROUND((2*4.93*5.58),2)))</f>
        <v>55,02</v>
      </c>
      <c r="M21" s="80">
        <v>23.8</v>
      </c>
      <c r="N21" s="80">
        <v>47.6</v>
      </c>
    </row>
    <row r="22" spans="1:14" ht="60">
      <c r="A22" s="78">
        <v>1</v>
      </c>
      <c r="B22" s="79" t="s">
        <v>321</v>
      </c>
      <c r="C22" s="79" t="s">
        <v>322</v>
      </c>
      <c r="D22" s="78">
        <v>1.5</v>
      </c>
      <c r="E22" s="80" t="s">
        <v>323</v>
      </c>
      <c r="F22" s="80" t="s">
        <v>324</v>
      </c>
      <c r="G22" s="80">
        <v>105.21</v>
      </c>
      <c r="H22" s="81" t="s">
        <v>325</v>
      </c>
      <c r="I22" s="82">
        <v>6374</v>
      </c>
      <c r="J22" s="80">
        <v>4935</v>
      </c>
      <c r="K22" s="80" t="s">
        <v>326</v>
      </c>
      <c r="L22" s="80" t="str">
        <f>IF(1.5*105.21=0," ",TEXT(,ROUND((1.5*105.21*3.63),2)))</f>
        <v>572,87</v>
      </c>
      <c r="M22" s="80" t="s">
        <v>327</v>
      </c>
      <c r="N22" s="80" t="s">
        <v>328</v>
      </c>
    </row>
    <row r="23" spans="1:14" ht="60">
      <c r="A23" s="78">
        <v>2</v>
      </c>
      <c r="B23" s="79" t="s">
        <v>329</v>
      </c>
      <c r="C23" s="79" t="s">
        <v>330</v>
      </c>
      <c r="D23" s="78">
        <v>-0.006</v>
      </c>
      <c r="E23" s="80">
        <v>5763</v>
      </c>
      <c r="F23" s="80"/>
      <c r="G23" s="80">
        <v>5763</v>
      </c>
      <c r="H23" s="81" t="s">
        <v>331</v>
      </c>
      <c r="I23" s="82">
        <v>-184</v>
      </c>
      <c r="J23" s="80"/>
      <c r="K23" s="80"/>
      <c r="L23" s="80" t="str">
        <f>IF(-0.006*5763=0," ",TEXT(,ROUND((-0.006*5763*5.264),2)))</f>
        <v>-182,02</v>
      </c>
      <c r="M23" s="80"/>
      <c r="N23" s="80"/>
    </row>
    <row r="24" spans="1:14" ht="60">
      <c r="A24" s="78">
        <v>3</v>
      </c>
      <c r="B24" s="79" t="s">
        <v>332</v>
      </c>
      <c r="C24" s="79" t="s">
        <v>333</v>
      </c>
      <c r="D24" s="78" t="s">
        <v>334</v>
      </c>
      <c r="E24" s="80">
        <v>5230.01</v>
      </c>
      <c r="F24" s="80"/>
      <c r="G24" s="80">
        <v>5230.01</v>
      </c>
      <c r="H24" s="81" t="s">
        <v>335</v>
      </c>
      <c r="I24" s="82">
        <v>2736</v>
      </c>
      <c r="J24" s="80"/>
      <c r="K24" s="80"/>
      <c r="L24" s="80" t="str">
        <f>IF(0.0924*5230.01=0," ",TEXT(,ROUND((0.0924*5230.01*5.665),2)))</f>
        <v>2737,63</v>
      </c>
      <c r="M24" s="80"/>
      <c r="N24" s="80"/>
    </row>
    <row r="25" spans="1:14" ht="60">
      <c r="A25" s="78">
        <v>4</v>
      </c>
      <c r="B25" s="79" t="s">
        <v>336</v>
      </c>
      <c r="C25" s="79" t="s">
        <v>337</v>
      </c>
      <c r="D25" s="78">
        <v>1</v>
      </c>
      <c r="E25" s="80" t="s">
        <v>338</v>
      </c>
      <c r="F25" s="80" t="s">
        <v>339</v>
      </c>
      <c r="G25" s="80">
        <v>41.59</v>
      </c>
      <c r="H25" s="81" t="s">
        <v>340</v>
      </c>
      <c r="I25" s="82">
        <v>3337</v>
      </c>
      <c r="J25" s="80">
        <v>2566</v>
      </c>
      <c r="K25" s="80" t="s">
        <v>341</v>
      </c>
      <c r="L25" s="80" t="str">
        <f>IF(1*41.59=0," ",TEXT(,ROUND((1*41.59*3.63),2)))</f>
        <v>150,97</v>
      </c>
      <c r="M25" s="80" t="s">
        <v>342</v>
      </c>
      <c r="N25" s="80" t="s">
        <v>342</v>
      </c>
    </row>
    <row r="26" spans="1:14" ht="60">
      <c r="A26" s="78">
        <v>5</v>
      </c>
      <c r="B26" s="79" t="s">
        <v>343</v>
      </c>
      <c r="C26" s="79" t="s">
        <v>344</v>
      </c>
      <c r="D26" s="78" t="s">
        <v>345</v>
      </c>
      <c r="E26" s="80">
        <v>6200</v>
      </c>
      <c r="F26" s="80"/>
      <c r="G26" s="80">
        <v>6200</v>
      </c>
      <c r="H26" s="81" t="s">
        <v>346</v>
      </c>
      <c r="I26" s="82">
        <v>3956</v>
      </c>
      <c r="J26" s="80"/>
      <c r="K26" s="80"/>
      <c r="L26" s="80" t="str">
        <f>IF(0.126*6200=0," ",TEXT(,ROUND((0.126*6200*5.065),2)))</f>
        <v>3956,78</v>
      </c>
      <c r="M26" s="80"/>
      <c r="N26" s="80"/>
    </row>
    <row r="27" spans="1:14" ht="24">
      <c r="A27" s="78">
        <v>6</v>
      </c>
      <c r="B27" s="79" t="s">
        <v>347</v>
      </c>
      <c r="C27" s="79" t="s">
        <v>348</v>
      </c>
      <c r="D27" s="78">
        <v>60</v>
      </c>
      <c r="E27" s="80">
        <v>23.54</v>
      </c>
      <c r="F27" s="80"/>
      <c r="G27" s="80">
        <v>23.54</v>
      </c>
      <c r="H27" s="81" t="s">
        <v>349</v>
      </c>
      <c r="I27" s="82">
        <v>7879</v>
      </c>
      <c r="J27" s="80"/>
      <c r="K27" s="80"/>
      <c r="L27" s="80" t="str">
        <f>IF(60*23.54=0," ",TEXT(,ROUND((60*23.54*5.58),2)))</f>
        <v>7881,19</v>
      </c>
      <c r="M27" s="80"/>
      <c r="N27" s="80"/>
    </row>
    <row r="28" spans="1:14" ht="72">
      <c r="A28" s="78">
        <v>7</v>
      </c>
      <c r="B28" s="79" t="s">
        <v>350</v>
      </c>
      <c r="C28" s="79" t="s">
        <v>351</v>
      </c>
      <c r="D28" s="78">
        <v>0.18</v>
      </c>
      <c r="E28" s="80" t="s">
        <v>352</v>
      </c>
      <c r="F28" s="80" t="s">
        <v>353</v>
      </c>
      <c r="G28" s="80">
        <v>228.04</v>
      </c>
      <c r="H28" s="81" t="s">
        <v>354</v>
      </c>
      <c r="I28" s="82">
        <v>1216</v>
      </c>
      <c r="J28" s="80">
        <v>691</v>
      </c>
      <c r="K28" s="80" t="s">
        <v>355</v>
      </c>
      <c r="L28" s="80" t="str">
        <f>IF(0.18*228.04=0," ",TEXT(,ROUND((0.18*228.04*7.44),2)))</f>
        <v>305,39</v>
      </c>
      <c r="M28" s="80" t="s">
        <v>356</v>
      </c>
      <c r="N28" s="80" t="s">
        <v>357</v>
      </c>
    </row>
    <row r="29" spans="1:14" ht="72">
      <c r="A29" s="78">
        <v>8</v>
      </c>
      <c r="B29" s="79" t="s">
        <v>358</v>
      </c>
      <c r="C29" s="79" t="s">
        <v>359</v>
      </c>
      <c r="D29" s="78">
        <v>0.03</v>
      </c>
      <c r="E29" s="80" t="s">
        <v>360</v>
      </c>
      <c r="F29" s="80" t="s">
        <v>361</v>
      </c>
      <c r="G29" s="80">
        <v>212.02</v>
      </c>
      <c r="H29" s="81" t="s">
        <v>354</v>
      </c>
      <c r="I29" s="82">
        <v>280</v>
      </c>
      <c r="J29" s="80">
        <v>181</v>
      </c>
      <c r="K29" s="80">
        <v>54</v>
      </c>
      <c r="L29" s="80" t="str">
        <f>IF(0.03*212.02=0," ",TEXT(,ROUND((0.03*212.02*7.44),2)))</f>
        <v>47,32</v>
      </c>
      <c r="M29" s="80" t="s">
        <v>362</v>
      </c>
      <c r="N29" s="80" t="s">
        <v>363</v>
      </c>
    </row>
    <row r="30" spans="1:14" ht="84">
      <c r="A30" s="78">
        <v>9</v>
      </c>
      <c r="B30" s="79" t="s">
        <v>364</v>
      </c>
      <c r="C30" s="79" t="s">
        <v>365</v>
      </c>
      <c r="D30" s="78">
        <v>18</v>
      </c>
      <c r="E30" s="80">
        <v>15.33</v>
      </c>
      <c r="F30" s="80"/>
      <c r="G30" s="80">
        <v>15.33</v>
      </c>
      <c r="H30" s="81" t="s">
        <v>366</v>
      </c>
      <c r="I30" s="82">
        <v>1302</v>
      </c>
      <c r="J30" s="80"/>
      <c r="K30" s="80"/>
      <c r="L30" s="80" t="str">
        <f>IF(18*15.33=0," ",TEXT(,ROUND((18*15.33*4.717),2)))</f>
        <v>1301,61</v>
      </c>
      <c r="M30" s="80"/>
      <c r="N30" s="80"/>
    </row>
    <row r="31" spans="1:14" ht="84">
      <c r="A31" s="78">
        <v>10</v>
      </c>
      <c r="B31" s="79" t="s">
        <v>367</v>
      </c>
      <c r="C31" s="79" t="s">
        <v>368</v>
      </c>
      <c r="D31" s="78">
        <v>3</v>
      </c>
      <c r="E31" s="80">
        <v>28.05</v>
      </c>
      <c r="F31" s="80"/>
      <c r="G31" s="80">
        <v>28.05</v>
      </c>
      <c r="H31" s="81" t="s">
        <v>369</v>
      </c>
      <c r="I31" s="82">
        <v>427</v>
      </c>
      <c r="J31" s="80"/>
      <c r="K31" s="80"/>
      <c r="L31" s="80" t="str">
        <f>IF(3*28.05=0," ",TEXT(,ROUND((3*28.05*5.086),2)))</f>
        <v>427,99</v>
      </c>
      <c r="M31" s="80"/>
      <c r="N31" s="80"/>
    </row>
    <row r="32" spans="1:14" ht="24">
      <c r="A32" s="89" t="s">
        <v>370</v>
      </c>
      <c r="B32" s="89"/>
      <c r="C32" s="89"/>
      <c r="D32" s="89"/>
      <c r="E32" s="89"/>
      <c r="F32" s="89"/>
      <c r="G32" s="89"/>
      <c r="H32" s="89"/>
      <c r="I32" s="82">
        <v>4468</v>
      </c>
      <c r="J32" s="80">
        <v>1002</v>
      </c>
      <c r="K32" s="80" t="s">
        <v>371</v>
      </c>
      <c r="L32" s="80">
        <v>3257</v>
      </c>
      <c r="M32" s="80"/>
      <c r="N32" s="80" t="s">
        <v>372</v>
      </c>
    </row>
    <row r="33" spans="1:14" ht="24">
      <c r="A33" s="89" t="s">
        <v>373</v>
      </c>
      <c r="B33" s="89"/>
      <c r="C33" s="89"/>
      <c r="D33" s="89"/>
      <c r="E33" s="89"/>
      <c r="F33" s="89"/>
      <c r="G33" s="89"/>
      <c r="H33" s="89"/>
      <c r="I33" s="82">
        <v>35489</v>
      </c>
      <c r="J33" s="80">
        <v>16483</v>
      </c>
      <c r="K33" s="80" t="s">
        <v>374</v>
      </c>
      <c r="L33" s="80">
        <v>17241</v>
      </c>
      <c r="M33" s="80"/>
      <c r="N33" s="80" t="s">
        <v>372</v>
      </c>
    </row>
    <row r="34" spans="1:14" ht="12">
      <c r="A34" s="89" t="s">
        <v>375</v>
      </c>
      <c r="B34" s="89"/>
      <c r="C34" s="89"/>
      <c r="D34" s="89"/>
      <c r="E34" s="89"/>
      <c r="F34" s="89"/>
      <c r="G34" s="89"/>
      <c r="H34" s="89"/>
      <c r="I34" s="82">
        <v>13878</v>
      </c>
      <c r="J34" s="80"/>
      <c r="K34" s="80"/>
      <c r="L34" s="80"/>
      <c r="M34" s="80"/>
      <c r="N34" s="80"/>
    </row>
    <row r="35" spans="1:14" ht="12">
      <c r="A35" s="89" t="s">
        <v>376</v>
      </c>
      <c r="B35" s="89"/>
      <c r="C35" s="89"/>
      <c r="D35" s="89"/>
      <c r="E35" s="89"/>
      <c r="F35" s="89"/>
      <c r="G35" s="89"/>
      <c r="H35" s="89"/>
      <c r="I35" s="82">
        <v>8639</v>
      </c>
      <c r="J35" s="80"/>
      <c r="K35" s="80"/>
      <c r="L35" s="80"/>
      <c r="M35" s="80"/>
      <c r="N35" s="80"/>
    </row>
    <row r="36" spans="1:14" ht="12">
      <c r="A36" s="91" t="s">
        <v>377</v>
      </c>
      <c r="B36" s="91"/>
      <c r="C36" s="91"/>
      <c r="D36" s="91"/>
      <c r="E36" s="91"/>
      <c r="F36" s="91"/>
      <c r="G36" s="91"/>
      <c r="H36" s="91"/>
      <c r="I36" s="82"/>
      <c r="J36" s="80"/>
      <c r="K36" s="80"/>
      <c r="L36" s="80"/>
      <c r="M36" s="80"/>
      <c r="N36" s="80"/>
    </row>
    <row r="37" spans="1:14" ht="12">
      <c r="A37" s="89" t="s">
        <v>378</v>
      </c>
      <c r="B37" s="89"/>
      <c r="C37" s="89"/>
      <c r="D37" s="89"/>
      <c r="E37" s="89"/>
      <c r="F37" s="89"/>
      <c r="G37" s="89"/>
      <c r="H37" s="89"/>
      <c r="I37" s="82">
        <v>12160</v>
      </c>
      <c r="J37" s="80"/>
      <c r="K37" s="80"/>
      <c r="L37" s="80"/>
      <c r="M37" s="80"/>
      <c r="N37" s="80"/>
    </row>
    <row r="38" spans="1:14" ht="24">
      <c r="A38" s="89" t="s">
        <v>379</v>
      </c>
      <c r="B38" s="89"/>
      <c r="C38" s="89"/>
      <c r="D38" s="89"/>
      <c r="E38" s="89"/>
      <c r="F38" s="89"/>
      <c r="G38" s="89"/>
      <c r="H38" s="89"/>
      <c r="I38" s="82">
        <v>45846</v>
      </c>
      <c r="J38" s="80"/>
      <c r="K38" s="80"/>
      <c r="L38" s="80"/>
      <c r="M38" s="80"/>
      <c r="N38" s="80" t="s">
        <v>372</v>
      </c>
    </row>
    <row r="39" spans="1:14" ht="24">
      <c r="A39" s="89" t="s">
        <v>380</v>
      </c>
      <c r="B39" s="89"/>
      <c r="C39" s="89"/>
      <c r="D39" s="89"/>
      <c r="E39" s="89"/>
      <c r="F39" s="89"/>
      <c r="G39" s="89"/>
      <c r="H39" s="89"/>
      <c r="I39" s="82">
        <v>58006</v>
      </c>
      <c r="J39" s="80"/>
      <c r="K39" s="80"/>
      <c r="L39" s="80"/>
      <c r="M39" s="80"/>
      <c r="N39" s="80" t="s">
        <v>372</v>
      </c>
    </row>
    <row r="40" spans="1:14" ht="12">
      <c r="A40" s="89" t="s">
        <v>381</v>
      </c>
      <c r="B40" s="89"/>
      <c r="C40" s="89"/>
      <c r="D40" s="89"/>
      <c r="E40" s="89"/>
      <c r="F40" s="89"/>
      <c r="G40" s="89"/>
      <c r="H40" s="89"/>
      <c r="I40" s="82"/>
      <c r="J40" s="80"/>
      <c r="K40" s="80"/>
      <c r="L40" s="80"/>
      <c r="M40" s="80"/>
      <c r="N40" s="80"/>
    </row>
    <row r="41" spans="1:14" ht="12">
      <c r="A41" s="89" t="s">
        <v>382</v>
      </c>
      <c r="B41" s="89"/>
      <c r="C41" s="89"/>
      <c r="D41" s="89"/>
      <c r="E41" s="89"/>
      <c r="F41" s="89"/>
      <c r="G41" s="89"/>
      <c r="H41" s="89"/>
      <c r="I41" s="82">
        <v>17241</v>
      </c>
      <c r="J41" s="80"/>
      <c r="K41" s="80"/>
      <c r="L41" s="80"/>
      <c r="M41" s="80"/>
      <c r="N41" s="80"/>
    </row>
    <row r="42" spans="1:14" ht="12">
      <c r="A42" s="89" t="s">
        <v>383</v>
      </c>
      <c r="B42" s="89"/>
      <c r="C42" s="89"/>
      <c r="D42" s="89"/>
      <c r="E42" s="89"/>
      <c r="F42" s="89"/>
      <c r="G42" s="89"/>
      <c r="H42" s="89"/>
      <c r="I42" s="82">
        <v>1765</v>
      </c>
      <c r="J42" s="80"/>
      <c r="K42" s="80"/>
      <c r="L42" s="80"/>
      <c r="M42" s="80"/>
      <c r="N42" s="80"/>
    </row>
    <row r="43" spans="1:14" ht="12">
      <c r="A43" s="89" t="s">
        <v>384</v>
      </c>
      <c r="B43" s="89"/>
      <c r="C43" s="89"/>
      <c r="D43" s="89"/>
      <c r="E43" s="89"/>
      <c r="F43" s="89"/>
      <c r="G43" s="89"/>
      <c r="H43" s="89"/>
      <c r="I43" s="82">
        <v>16614</v>
      </c>
      <c r="J43" s="80"/>
      <c r="K43" s="80"/>
      <c r="L43" s="80"/>
      <c r="M43" s="80"/>
      <c r="N43" s="80"/>
    </row>
    <row r="44" spans="1:14" ht="12">
      <c r="A44" s="89" t="s">
        <v>385</v>
      </c>
      <c r="B44" s="89"/>
      <c r="C44" s="89"/>
      <c r="D44" s="89"/>
      <c r="E44" s="89"/>
      <c r="F44" s="89"/>
      <c r="G44" s="89"/>
      <c r="H44" s="89"/>
      <c r="I44" s="82">
        <v>13878</v>
      </c>
      <c r="J44" s="80"/>
      <c r="K44" s="80"/>
      <c r="L44" s="80"/>
      <c r="M44" s="80"/>
      <c r="N44" s="80"/>
    </row>
    <row r="45" spans="1:14" ht="12">
      <c r="A45" s="89" t="s">
        <v>386</v>
      </c>
      <c r="B45" s="89"/>
      <c r="C45" s="89"/>
      <c r="D45" s="89"/>
      <c r="E45" s="89"/>
      <c r="F45" s="89"/>
      <c r="G45" s="89"/>
      <c r="H45" s="89"/>
      <c r="I45" s="82">
        <v>8639</v>
      </c>
      <c r="J45" s="80"/>
      <c r="K45" s="80"/>
      <c r="L45" s="80"/>
      <c r="M45" s="80"/>
      <c r="N45" s="80"/>
    </row>
    <row r="46" spans="1:14" ht="24">
      <c r="A46" s="91" t="s">
        <v>387</v>
      </c>
      <c r="B46" s="91"/>
      <c r="C46" s="91"/>
      <c r="D46" s="91"/>
      <c r="E46" s="91"/>
      <c r="F46" s="91"/>
      <c r="G46" s="91"/>
      <c r="H46" s="91"/>
      <c r="I46" s="82">
        <v>58006</v>
      </c>
      <c r="J46" s="80"/>
      <c r="K46" s="80"/>
      <c r="L46" s="80"/>
      <c r="M46" s="80"/>
      <c r="N46" s="80" t="s">
        <v>372</v>
      </c>
    </row>
    <row r="47" spans="1:14" ht="24">
      <c r="A47" s="88" t="s">
        <v>388</v>
      </c>
      <c r="B47" s="89"/>
      <c r="C47" s="89"/>
      <c r="D47" s="89"/>
      <c r="E47" s="89"/>
      <c r="F47" s="89"/>
      <c r="G47" s="89"/>
      <c r="H47" s="89"/>
      <c r="I47" s="83">
        <v>4468</v>
      </c>
      <c r="J47" s="83">
        <v>1002</v>
      </c>
      <c r="K47" s="83" t="s">
        <v>371</v>
      </c>
      <c r="L47" s="83">
        <v>3257</v>
      </c>
      <c r="M47" s="83"/>
      <c r="N47" s="83" t="s">
        <v>372</v>
      </c>
    </row>
    <row r="48" spans="1:14" ht="24">
      <c r="A48" s="88" t="s">
        <v>389</v>
      </c>
      <c r="B48" s="89"/>
      <c r="C48" s="89"/>
      <c r="D48" s="89"/>
      <c r="E48" s="89"/>
      <c r="F48" s="89"/>
      <c r="G48" s="89"/>
      <c r="H48" s="89"/>
      <c r="I48" s="83">
        <v>35489</v>
      </c>
      <c r="J48" s="83">
        <v>16483</v>
      </c>
      <c r="K48" s="83" t="s">
        <v>374</v>
      </c>
      <c r="L48" s="83">
        <v>17241</v>
      </c>
      <c r="M48" s="83"/>
      <c r="N48" s="83" t="s">
        <v>372</v>
      </c>
    </row>
    <row r="49" spans="1:14" ht="12">
      <c r="A49" s="88" t="s">
        <v>375</v>
      </c>
      <c r="B49" s="89"/>
      <c r="C49" s="89"/>
      <c r="D49" s="89"/>
      <c r="E49" s="89"/>
      <c r="F49" s="89"/>
      <c r="G49" s="89"/>
      <c r="H49" s="89"/>
      <c r="I49" s="83">
        <v>13878</v>
      </c>
      <c r="J49" s="83"/>
      <c r="K49" s="83"/>
      <c r="L49" s="83"/>
      <c r="M49" s="83"/>
      <c r="N49" s="83"/>
    </row>
    <row r="50" spans="1:14" ht="12">
      <c r="A50" s="88" t="s">
        <v>376</v>
      </c>
      <c r="B50" s="89"/>
      <c r="C50" s="89"/>
      <c r="D50" s="89"/>
      <c r="E50" s="89"/>
      <c r="F50" s="89"/>
      <c r="G50" s="89"/>
      <c r="H50" s="89"/>
      <c r="I50" s="83">
        <v>8639</v>
      </c>
      <c r="J50" s="83"/>
      <c r="K50" s="83"/>
      <c r="L50" s="83"/>
      <c r="M50" s="83"/>
      <c r="N50" s="83"/>
    </row>
    <row r="51" spans="1:14" ht="12">
      <c r="A51" s="90" t="s">
        <v>390</v>
      </c>
      <c r="B51" s="91"/>
      <c r="C51" s="91"/>
      <c r="D51" s="91"/>
      <c r="E51" s="91"/>
      <c r="F51" s="91"/>
      <c r="G51" s="91"/>
      <c r="H51" s="91"/>
      <c r="I51" s="83"/>
      <c r="J51" s="83"/>
      <c r="K51" s="83"/>
      <c r="L51" s="83"/>
      <c r="M51" s="83"/>
      <c r="N51" s="83"/>
    </row>
    <row r="52" spans="1:14" ht="12">
      <c r="A52" s="88" t="s">
        <v>378</v>
      </c>
      <c r="B52" s="89"/>
      <c r="C52" s="89"/>
      <c r="D52" s="89"/>
      <c r="E52" s="89"/>
      <c r="F52" s="89"/>
      <c r="G52" s="89"/>
      <c r="H52" s="89"/>
      <c r="I52" s="83">
        <v>12160</v>
      </c>
      <c r="J52" s="83"/>
      <c r="K52" s="83"/>
      <c r="L52" s="83"/>
      <c r="M52" s="83"/>
      <c r="N52" s="83"/>
    </row>
    <row r="53" spans="1:14" ht="24">
      <c r="A53" s="88" t="s">
        <v>379</v>
      </c>
      <c r="B53" s="89"/>
      <c r="C53" s="89"/>
      <c r="D53" s="89"/>
      <c r="E53" s="89"/>
      <c r="F53" s="89"/>
      <c r="G53" s="89"/>
      <c r="H53" s="89"/>
      <c r="I53" s="83">
        <v>45846</v>
      </c>
      <c r="J53" s="83"/>
      <c r="K53" s="83"/>
      <c r="L53" s="83"/>
      <c r="M53" s="83"/>
      <c r="N53" s="83" t="s">
        <v>372</v>
      </c>
    </row>
    <row r="54" spans="1:14" ht="24">
      <c r="A54" s="88" t="s">
        <v>380</v>
      </c>
      <c r="B54" s="89"/>
      <c r="C54" s="89"/>
      <c r="D54" s="89"/>
      <c r="E54" s="89"/>
      <c r="F54" s="89"/>
      <c r="G54" s="89"/>
      <c r="H54" s="89"/>
      <c r="I54" s="83">
        <v>58006</v>
      </c>
      <c r="J54" s="83"/>
      <c r="K54" s="83"/>
      <c r="L54" s="83"/>
      <c r="M54" s="83"/>
      <c r="N54" s="83" t="s">
        <v>372</v>
      </c>
    </row>
    <row r="55" spans="1:14" ht="12">
      <c r="A55" s="88" t="s">
        <v>381</v>
      </c>
      <c r="B55" s="89"/>
      <c r="C55" s="89"/>
      <c r="D55" s="89"/>
      <c r="E55" s="89"/>
      <c r="F55" s="89"/>
      <c r="G55" s="89"/>
      <c r="H55" s="89"/>
      <c r="I55" s="83"/>
      <c r="J55" s="83"/>
      <c r="K55" s="83"/>
      <c r="L55" s="83"/>
      <c r="M55" s="83"/>
      <c r="N55" s="83"/>
    </row>
    <row r="56" spans="1:14" ht="12">
      <c r="A56" s="88" t="s">
        <v>382</v>
      </c>
      <c r="B56" s="89"/>
      <c r="C56" s="89"/>
      <c r="D56" s="89"/>
      <c r="E56" s="89"/>
      <c r="F56" s="89"/>
      <c r="G56" s="89"/>
      <c r="H56" s="89"/>
      <c r="I56" s="83">
        <v>17241</v>
      </c>
      <c r="J56" s="83"/>
      <c r="K56" s="83"/>
      <c r="L56" s="83"/>
      <c r="M56" s="83"/>
      <c r="N56" s="83"/>
    </row>
    <row r="57" spans="1:14" ht="12">
      <c r="A57" s="88" t="s">
        <v>383</v>
      </c>
      <c r="B57" s="89"/>
      <c r="C57" s="89"/>
      <c r="D57" s="89"/>
      <c r="E57" s="89"/>
      <c r="F57" s="89"/>
      <c r="G57" s="89"/>
      <c r="H57" s="89"/>
      <c r="I57" s="83">
        <v>1765</v>
      </c>
      <c r="J57" s="83"/>
      <c r="K57" s="83"/>
      <c r="L57" s="83"/>
      <c r="M57" s="83"/>
      <c r="N57" s="83"/>
    </row>
    <row r="58" spans="1:14" ht="12">
      <c r="A58" s="88" t="s">
        <v>384</v>
      </c>
      <c r="B58" s="89"/>
      <c r="C58" s="89"/>
      <c r="D58" s="89"/>
      <c r="E58" s="89"/>
      <c r="F58" s="89"/>
      <c r="G58" s="89"/>
      <c r="H58" s="89"/>
      <c r="I58" s="83">
        <v>16614</v>
      </c>
      <c r="J58" s="83"/>
      <c r="K58" s="83"/>
      <c r="L58" s="83"/>
      <c r="M58" s="83"/>
      <c r="N58" s="83"/>
    </row>
    <row r="59" spans="1:14" ht="12">
      <c r="A59" s="88" t="s">
        <v>385</v>
      </c>
      <c r="B59" s="89"/>
      <c r="C59" s="89"/>
      <c r="D59" s="89"/>
      <c r="E59" s="89"/>
      <c r="F59" s="89"/>
      <c r="G59" s="89"/>
      <c r="H59" s="89"/>
      <c r="I59" s="83">
        <v>13878</v>
      </c>
      <c r="J59" s="83"/>
      <c r="K59" s="83"/>
      <c r="L59" s="83"/>
      <c r="M59" s="83"/>
      <c r="N59" s="83"/>
    </row>
    <row r="60" spans="1:14" ht="12">
      <c r="A60" s="88" t="s">
        <v>386</v>
      </c>
      <c r="B60" s="89"/>
      <c r="C60" s="89"/>
      <c r="D60" s="89"/>
      <c r="E60" s="89"/>
      <c r="F60" s="89"/>
      <c r="G60" s="89"/>
      <c r="H60" s="89"/>
      <c r="I60" s="83">
        <v>8639</v>
      </c>
      <c r="J60" s="83"/>
      <c r="K60" s="83"/>
      <c r="L60" s="83"/>
      <c r="M60" s="83"/>
      <c r="N60" s="83"/>
    </row>
    <row r="61" spans="1:14" ht="24">
      <c r="A61" s="90" t="s">
        <v>391</v>
      </c>
      <c r="B61" s="91"/>
      <c r="C61" s="91"/>
      <c r="D61" s="91"/>
      <c r="E61" s="91"/>
      <c r="F61" s="91"/>
      <c r="G61" s="91"/>
      <c r="H61" s="91"/>
      <c r="I61" s="83">
        <v>58006</v>
      </c>
      <c r="J61" s="83"/>
      <c r="K61" s="83"/>
      <c r="L61" s="83"/>
      <c r="M61" s="83"/>
      <c r="N61" s="83" t="s">
        <v>372</v>
      </c>
    </row>
    <row r="62" spans="1:13" ht="12">
      <c r="A62" s="84"/>
      <c r="B62" s="85"/>
      <c r="C62" s="85"/>
      <c r="D62" s="84"/>
      <c r="E62" s="73"/>
      <c r="F62" s="73"/>
      <c r="G62" s="73"/>
      <c r="H62" s="73"/>
      <c r="I62" s="86"/>
      <c r="J62" s="73"/>
      <c r="K62" s="73"/>
      <c r="L62" s="73"/>
      <c r="M62" s="73"/>
    </row>
    <row r="63" spans="1:13" ht="12">
      <c r="A63" s="84"/>
      <c r="B63" s="85"/>
      <c r="C63" s="85"/>
      <c r="D63" s="84"/>
      <c r="E63" s="73"/>
      <c r="F63" s="73"/>
      <c r="G63" s="73"/>
      <c r="H63" s="73"/>
      <c r="I63" s="86"/>
      <c r="J63" s="73"/>
      <c r="K63" s="73"/>
      <c r="L63" s="73"/>
      <c r="M63" s="73"/>
    </row>
    <row r="64" spans="1:13" ht="12">
      <c r="A64" s="84"/>
      <c r="B64" s="85"/>
      <c r="C64" s="87" t="s">
        <v>398</v>
      </c>
      <c r="D64" s="84"/>
      <c r="E64" s="73"/>
      <c r="F64" s="87" t="s">
        <v>315</v>
      </c>
      <c r="G64" s="87"/>
      <c r="H64" s="87"/>
      <c r="I64" s="73"/>
      <c r="J64" s="73"/>
      <c r="K64" s="73"/>
      <c r="L64" s="73"/>
      <c r="M64" s="73"/>
    </row>
  </sheetData>
  <sheetProtection/>
  <mergeCells count="49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9:H59"/>
    <mergeCell ref="A60:H60"/>
    <mergeCell ref="A61:H61"/>
    <mergeCell ref="A55:H55"/>
    <mergeCell ref="A56:H56"/>
    <mergeCell ref="A57:H57"/>
    <mergeCell ref="A58:H58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2015-10-19T03:24:55Z</cp:lastPrinted>
  <dcterms:created xsi:type="dcterms:W3CDTF">2003-01-28T12:33:10Z</dcterms:created>
  <dcterms:modified xsi:type="dcterms:W3CDTF">2015-10-19T04:31:33Z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