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говорова 45 с 4-7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F24" i="14"/>
  <c r="E25" i="14"/>
  <c r="E24" i="14"/>
  <c r="D25" i="14"/>
  <c r="D24" i="14"/>
  <c r="G22" i="14" l="1"/>
  <c r="F22" i="14"/>
  <c r="E22" i="14"/>
  <c r="D22" i="14"/>
  <c r="H21" i="14"/>
  <c r="G19" i="14"/>
  <c r="F19" i="14"/>
  <c r="E19" i="14"/>
  <c r="E23" i="14" s="1"/>
  <c r="D19" i="14"/>
  <c r="H18" i="14"/>
  <c r="D23" i="14" l="1"/>
  <c r="F23" i="14"/>
  <c r="H22" i="14"/>
  <c r="G23" i="14"/>
  <c r="H23" i="14" s="1"/>
  <c r="H19" i="14"/>
  <c r="H24" i="14" l="1"/>
  <c r="H25" i="14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<sst xmlns="http://schemas.openxmlformats.org/spreadsheetml/2006/main" count="47" uniqueCount="36">
  <si>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</si>
  <si>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</si>
  <si>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</si>
  <si>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</si>
  <si>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</si>
  <si>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</si>
  <si>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</si>
  <si>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</si>
  <si>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</si>
  <si>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</si>
  <si>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</si>
  <si>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</si>
  <si>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</si>
  <si>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</si>
  <si>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</si>
  <si>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</si>
  <si>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</si>
  <si>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</si>
  <si>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</si>
  <si>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</si>
  <si>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</si>
  <si>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</si>
  <si>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</si>
  <si>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</si>
  <si>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</si>
  <si>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</si>
  <si>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</si>
  <si>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ОСР№02-01</t>
  </si>
  <si>
    <t>ОСР№07-01</t>
  </si>
  <si>
    <t>замена лифтового оборудования</t>
  </si>
  <si>
    <t>пусконаладочные работы</t>
  </si>
  <si>
    <t>Капитальный  ремонт общего имущества многоквартирного дома по адресу: Томская область, г. Томск, ул. Говорова д.48, п.4-п.7</t>
  </si>
  <si>
    <t xml:space="preserve">средства на покрытие затрат по уплате НДС - 18%                                                </t>
  </si>
  <si>
    <t xml:space="preserve">Сметчик </t>
  </si>
  <si>
    <t xml:space="preserve">Директор </t>
  </si>
  <si>
    <t>6 834 947, 04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</si>
</sst>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165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H50" sqref="H5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61" t="s">
        <v>25</v>
      </c>
      <c r="D2" s="61"/>
      <c r="E2" s="61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2" t="s">
        <v>31</v>
      </c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57" t="s">
        <v>16</v>
      </c>
      <c r="B17" s="58"/>
      <c r="C17" s="58"/>
      <c r="D17" s="58"/>
      <c r="E17" s="58"/>
      <c r="F17" s="58"/>
      <c r="G17" s="58"/>
      <c r="H17" s="59"/>
    </row>
    <row r="18" spans="1:9" x14ac:dyDescent="0.2">
      <c r="A18" s="50">
        <v>1</v>
      </c>
      <c r="B18" s="52" t="s">
        <v>27</v>
      </c>
      <c r="C18" s="44" t="s">
        <v>29</v>
      </c>
      <c r="D18" s="21">
        <v>89.28</v>
      </c>
      <c r="E18" s="21">
        <v>1325.64</v>
      </c>
      <c r="F18" s="21">
        <v>3402.68</v>
      </c>
      <c r="G18" s="21">
        <v>185.78</v>
      </c>
      <c r="H18" s="45">
        <f>ROUND(D18+E18+F18+G18,2)</f>
        <v>5003.38</v>
      </c>
    </row>
    <row r="19" spans="1:9" s="25" customFormat="1" ht="13.5" x14ac:dyDescent="0.25">
      <c r="A19" s="22"/>
      <c r="B19" s="46" t="s">
        <v>0</v>
      </c>
      <c r="C19" s="49" t="s">
        <v>17</v>
      </c>
      <c r="D19" s="47">
        <f>D18</f>
        <v>89.28</v>
      </c>
      <c r="E19" s="47">
        <f>E18</f>
        <v>1325.64</v>
      </c>
      <c r="F19" s="47">
        <f>F18</f>
        <v>3402.68</v>
      </c>
      <c r="G19" s="47">
        <f>G18</f>
        <v>185.78</v>
      </c>
      <c r="H19" s="47">
        <f>ROUND(D19+E19+F19+G19,2)</f>
        <v>5003.38</v>
      </c>
      <c r="I19" s="24"/>
    </row>
    <row r="20" spans="1:9" x14ac:dyDescent="0.2">
      <c r="A20" s="54" t="s">
        <v>20</v>
      </c>
      <c r="B20" s="55"/>
      <c r="C20" s="55"/>
      <c r="D20" s="55"/>
      <c r="E20" s="55"/>
      <c r="F20" s="55"/>
      <c r="G20" s="55"/>
      <c r="H20" s="56"/>
    </row>
    <row r="21" spans="1:9" x14ac:dyDescent="0.2">
      <c r="A21" s="51">
        <v>2</v>
      </c>
      <c r="B21" s="52" t="s">
        <v>28</v>
      </c>
      <c r="C21" s="44" t="s">
        <v>30</v>
      </c>
      <c r="D21" s="21">
        <v>0</v>
      </c>
      <c r="E21" s="21">
        <v>0</v>
      </c>
      <c r="F21" s="21">
        <v>0</v>
      </c>
      <c r="G21" s="21">
        <v>788.95</v>
      </c>
      <c r="H21" s="45">
        <f>ROUND(D21+E21+F21+G21,2)</f>
        <v>788.95</v>
      </c>
    </row>
    <row r="22" spans="1:9" s="25" customFormat="1" ht="13.5" x14ac:dyDescent="0.25">
      <c r="A22" s="22"/>
      <c r="B22" s="46" t="s">
        <v>0</v>
      </c>
      <c r="C22" s="49" t="s">
        <v>22</v>
      </c>
      <c r="D22" s="47">
        <f>D21</f>
        <v>0</v>
      </c>
      <c r="E22" s="47">
        <f>E21</f>
        <v>0</v>
      </c>
      <c r="F22" s="47">
        <f>F21</f>
        <v>0</v>
      </c>
      <c r="G22" s="47">
        <f>G21</f>
        <v>788.95</v>
      </c>
      <c r="H22" s="47">
        <f>ROUND(D22+E22+F22+G22,2)</f>
        <v>788.95</v>
      </c>
    </row>
    <row r="23" spans="1:9" s="25" customFormat="1" ht="13.5" x14ac:dyDescent="0.25">
      <c r="A23" s="22"/>
      <c r="B23" s="46"/>
      <c r="C23" s="30" t="s">
        <v>21</v>
      </c>
      <c r="D23" s="48">
        <f>ROUND(D19+D22,2)</f>
        <v>89.28</v>
      </c>
      <c r="E23" s="48">
        <f>ROUND(E19+E22,2)</f>
        <v>1325.64</v>
      </c>
      <c r="F23" s="48">
        <f>ROUND(F19+F22,2)</f>
        <v>3402.68</v>
      </c>
      <c r="G23" s="48">
        <f>ROUND(G19+G22,2)</f>
        <v>974.73</v>
      </c>
      <c r="H23" s="47">
        <f>ROUND(D23+E23+F23+G23,2)</f>
        <v>5792.33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32</v>
      </c>
      <c r="D24" s="26">
        <f>D23*0.18</f>
        <v>16.070399999999999</v>
      </c>
      <c r="E24" s="26">
        <f>E23*0.18</f>
        <v>238.61520000000002</v>
      </c>
      <c r="F24" s="26">
        <f>F23*0.18</f>
        <v>612.48239999999998</v>
      </c>
      <c r="G24" s="26">
        <f>G23*0.18</f>
        <v>175.45140000000001</v>
      </c>
      <c r="H24" s="23">
        <f>ROUND(D24+E24+F24+G24,2)</f>
        <v>1042.6199999999999</v>
      </c>
    </row>
    <row r="25" spans="1:9" s="33" customFormat="1" x14ac:dyDescent="0.2">
      <c r="A25" s="30"/>
      <c r="B25" s="31"/>
      <c r="C25" s="27" t="s">
        <v>19</v>
      </c>
      <c r="D25" s="38">
        <f>D23+D24</f>
        <v>105.35040000000001</v>
      </c>
      <c r="E25" s="38">
        <f>E23+E24</f>
        <v>1564.2552000000001</v>
      </c>
      <c r="F25" s="38">
        <f>F23+F24</f>
        <v>4015.1623999999997</v>
      </c>
      <c r="G25" s="67">
        <f>G23+G24</f>
        <v>1150.1813999999999</v>
      </c>
      <c r="H25" s="38">
        <f>D25+E25+F25+G25</f>
        <v>6834.9493999999995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34</v>
      </c>
      <c r="C27" s="36"/>
      <c r="D27" s="42"/>
      <c r="E27" s="43"/>
      <c r="F27" s="42"/>
      <c r="G27" s="42"/>
      <c r="H27" s="42"/>
      <c r="I27" s="32"/>
    </row>
    <row r="28" spans="1:9" s="33" customFormat="1" ht="19.5" customHeight="1" x14ac:dyDescent="0.2">
      <c r="A28" s="41"/>
      <c r="B28" s="35" t="s">
        <v>33</v>
      </c>
      <c r="C28" s="36"/>
      <c r="D28" s="42"/>
      <c r="E28" s="60"/>
      <c r="F28" s="60"/>
      <c r="G28" s="60"/>
      <c r="H28" s="60"/>
      <c r="I28" s="60"/>
    </row>
    <row r="29" spans="1:9" s="33" customFormat="1" ht="17.25" customHeight="1" x14ac:dyDescent="0.2">
      <c r="A29" s="41"/>
      <c r="B29" s="35"/>
      <c r="C29" s="66"/>
      <c r="D29" s="42"/>
      <c r="E29" s="42"/>
      <c r="F29" s="42"/>
      <c r="G29" s="42"/>
      <c r="H29" s="42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20:H20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2015-08-04T12:18:42Z</cp:lastPrinted>
  <dcterms:created xsi:type="dcterms:W3CDTF">2014-04-07T07:25:46Z</dcterms:created>
  <dcterms:modified xsi:type="dcterms:W3CDTF">2015-11-12T09:53:48Z</dcterms:modified>
</cp:coreProperties>
</file>