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Алтайская 97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4" l="1"/>
  <c r="G22" i="14"/>
  <c r="G23" i="14" l="1"/>
  <c r="F23" i="14"/>
  <c r="E23" i="14"/>
  <c r="D23" i="14"/>
  <c r="H21" i="14" l="1"/>
  <c r="G19" i="14"/>
  <c r="F19" i="14"/>
  <c r="E19" i="14"/>
  <c r="D19" i="14"/>
  <c r="H18" i="14"/>
  <c r="E25" i="14" l="1"/>
  <c r="E24" i="14"/>
  <c r="G24" i="14"/>
  <c r="G25" i="14" s="1"/>
  <c r="D24" i="14"/>
  <c r="D25" i="14" s="1"/>
  <c r="H19" i="14"/>
  <c r="D33" i="13"/>
  <c r="F25" i="14" l="1"/>
  <c r="F24" i="14"/>
  <c r="H23" i="14"/>
  <c r="G19" i="13"/>
  <c r="F19" i="13"/>
  <c r="F31" i="13" l="1"/>
  <c r="E31" i="13"/>
  <c r="D31" i="13"/>
  <c r="G31" i="13"/>
  <c r="H29" i="13" l="1"/>
  <c r="H30" i="13" l="1"/>
  <c r="H21" i="13"/>
  <c r="E19" i="13"/>
  <c r="D19" i="13"/>
  <c r="F22" i="13"/>
  <c r="E22" i="13"/>
  <c r="D22" i="13"/>
  <c r="H24" i="14" l="1"/>
  <c r="F23" i="13"/>
  <c r="E23" i="13"/>
  <c r="G22" i="13"/>
  <c r="H22" i="13" s="1"/>
  <c r="H19" i="13"/>
  <c r="H18" i="13"/>
  <c r="D23" i="13"/>
  <c r="H25" i="14" l="1"/>
  <c r="G23" i="13"/>
  <c r="H23" i="13" s="1"/>
  <c r="G25" i="13" s="1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E34" i="13"/>
  <c r="F34" i="13"/>
  <c r="G26" i="13" l="1"/>
  <c r="H25" i="13"/>
  <c r="D32" i="13"/>
  <c r="D34" i="13" l="1"/>
  <c r="G27" i="13"/>
  <c r="H26" i="13"/>
  <c r="G32" i="13" l="1"/>
  <c r="G33" i="13" s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<sst xmlns="http://schemas.openxmlformats.org/spreadsheetml/2006/main" count="111" uniqueCount="62">
  <si>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</si>
  <si>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</si>
  <si>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</si>
  <si>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</si>
  <si>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</si>
  <si>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</si>
  <si>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</si>
  <si>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</si>
  <si>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</si>
  <si>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</si>
  <si>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</si>
  <si>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</si>
  <si>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</si>
  <si>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</si>
  <si>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</si>
  <si>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</si>
  <si>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</si>
  <si>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</si>
  <si>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</si>
  <si>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</si>
  <si>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</si>
  <si>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</si>
  <si>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</si>
  <si>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</si>
  <si>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</si>
  <si>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</si>
  <si>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</si>
  <si>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</si>
  <si>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</si>
  <si>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</si>
  <si>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</si>
  <si>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</si>
  <si>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</si>
  <si>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</si>
  <si>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</si>
  <si>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</si>
  <si>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</si>
  <si>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</si>
  <si>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</si>
  <si>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</si>
  <si>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</si>
  <si>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</si>
  <si>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</si>
  <si>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</si>
  <si>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</si>
  <si>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</si>
  <si>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</si>
  <si>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</si>
  <si>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</si>
  <si>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</si>
  <si>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</si>
  <si>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П-15-13 от 08.06.2015г.</t>
  </si>
  <si>
    <t>Капитальный  ремонт общего имущества многоквартирного дома по адресу: Томская область, г. Томск, ул. Алтайская, д.97.</t>
  </si>
  <si>
    <t>5 312,75 тыс. руб.</t>
  </si>
  <si>
    <t>ОСР№02-01</t>
  </si>
  <si>
    <t>ОСР№07-01</t>
  </si>
  <si>
    <t>замена лифтового оборудования</t>
  </si>
  <si>
    <t>пусконаладочные работы</t>
  </si>
  <si>
    <t>5 126 157.18 руб.</t>
  </si>
  <si>
    <t xml:space="preserve">средства на покрытие затрат по уплате НДС - 18%                                                                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</si>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</sst>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52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48</v>
      </c>
      <c r="C18" s="56" t="s">
        <v>49</v>
      </c>
      <c r="D18" s="21">
        <v>66.92</v>
      </c>
      <c r="E18" s="21">
        <v>997.14</v>
      </c>
      <c r="F18" s="21">
        <v>2549.7399999999998</v>
      </c>
      <c r="G18" s="21">
        <v>139.21</v>
      </c>
      <c r="H18" s="57">
        <f>ROUND(D18+E18+F18+G18,2)</f>
        <v>3753.01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66.92</v>
      </c>
      <c r="E19" s="59">
        <f>E18</f>
        <v>997.14</v>
      </c>
      <c r="F19" s="59">
        <f>F18</f>
        <v>2549.7399999999998</v>
      </c>
      <c r="G19" s="59">
        <f>G18</f>
        <v>139.21</v>
      </c>
      <c r="H19" s="59">
        <f>ROUND(D19+E19+F19+G19,2)</f>
        <v>3753.01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591.19000000000005</v>
      </c>
      <c r="H21" s="57">
        <f>ROUND(D21+E21+F21+G21,2)</f>
        <v>591.19000000000005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591.19000000000005</v>
      </c>
      <c r="H22" s="59">
        <f>ROUND(D22+E22+F22+G22,2)</f>
        <v>591.19000000000005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66.92</v>
      </c>
      <c r="E23" s="60">
        <f>ROUND(E19+E22,2)</f>
        <v>997.14</v>
      </c>
      <c r="F23" s="60">
        <f>ROUND(F19+F22,2)</f>
        <v>2549.7399999999998</v>
      </c>
      <c r="G23" s="60">
        <f>ROUND(G19+G22,2)</f>
        <v>730.4</v>
      </c>
      <c r="H23" s="59">
        <f>ROUND(D23+E23+F23+G23,2)</f>
        <v>4344.2</v>
      </c>
      <c r="I23" s="26"/>
    </row>
    <row r="24" spans="1:9" s="27" customFormat="1" x14ac:dyDescent="0.2">
      <c r="A24" s="73" t="s">
        <v>45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92.97</v>
      </c>
      <c r="H25" s="44">
        <f>ROUND(D25+E25+F25+G25,2)</f>
        <v>92.97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92.97</v>
      </c>
      <c r="H26" s="33">
        <f>D26+E26+F26+G26</f>
        <v>92.97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66.92</v>
      </c>
      <c r="E27" s="43">
        <f>E23+E26</f>
        <v>997.14</v>
      </c>
      <c r="F27" s="43">
        <f>F23+F26</f>
        <v>2549.7399999999998</v>
      </c>
      <c r="G27" s="43">
        <f>G23+G26</f>
        <v>823.37</v>
      </c>
      <c r="H27" s="43">
        <f>D27+E27+F27+G27</f>
        <v>4437.17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57.66</v>
      </c>
      <c r="H29" s="57">
        <f t="shared" ref="H29" si="0">ROUND(D29+E29+F29+G29,2)</f>
        <v>57.66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7.5</v>
      </c>
      <c r="H30" s="44">
        <f t="shared" ref="H30" si="1">ROUND(D30+E30+F30+G30,2)</f>
        <v>7.5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65.16</v>
      </c>
      <c r="H31" s="28">
        <f>ROUND(D31+E31+F31+G31,2)</f>
        <v>65.16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66.92</v>
      </c>
      <c r="E32" s="43">
        <f>E27+E31</f>
        <v>997.14</v>
      </c>
      <c r="F32" s="43">
        <f>F27+F31</f>
        <v>2549.7399999999998</v>
      </c>
      <c r="G32" s="43">
        <f>G27+G31</f>
        <v>888.53</v>
      </c>
      <c r="H32" s="25">
        <f>ROUND(D32+E32+F32+G32,2)</f>
        <v>4502.33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ROUNDDOWN(D32*18%,2)</f>
        <v>12.04</v>
      </c>
      <c r="E33" s="28">
        <f>ROUND(E32*18%,2)</f>
        <v>179.49</v>
      </c>
      <c r="F33" s="28">
        <f>ROUND(F32*18%,2)</f>
        <v>458.95</v>
      </c>
      <c r="G33" s="28">
        <f>ROUND(G32*18%,2)</f>
        <v>159.94</v>
      </c>
      <c r="H33" s="25">
        <f>ROUND(D33+E33+F33+G33,2)</f>
        <v>810.42</v>
      </c>
    </row>
    <row r="34" spans="1:9" s="37" customFormat="1" x14ac:dyDescent="0.2">
      <c r="A34" s="34"/>
      <c r="B34" s="35"/>
      <c r="C34" s="29" t="s">
        <v>19</v>
      </c>
      <c r="D34" s="43">
        <f>D32+D33</f>
        <v>78.960000000000008</v>
      </c>
      <c r="E34" s="43">
        <f>E32+E33</f>
        <v>1176.6300000000001</v>
      </c>
      <c r="F34" s="43">
        <f>F32+F33</f>
        <v>3008.6899999999996</v>
      </c>
      <c r="G34" s="43">
        <f>G32+G33</f>
        <v>1048.47</v>
      </c>
      <c r="H34" s="43">
        <f>D34+E34+F34+G34</f>
        <v>5312.75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2" t="s">
        <v>44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H23" sqref="H23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1" t="s">
        <v>52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54</v>
      </c>
      <c r="C18" s="56" t="s">
        <v>56</v>
      </c>
      <c r="D18" s="21">
        <v>66.92</v>
      </c>
      <c r="E18" s="21">
        <v>997.14</v>
      </c>
      <c r="F18" s="21">
        <v>2549.7399999999998</v>
      </c>
      <c r="G18" s="21">
        <v>139.21</v>
      </c>
      <c r="H18" s="57">
        <f>ROUND(D18+E18+F18+G18,2)</f>
        <v>3753.01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66.92</v>
      </c>
      <c r="E19" s="59">
        <f>E18</f>
        <v>997.14</v>
      </c>
      <c r="F19" s="59">
        <f>F18</f>
        <v>2549.7399999999998</v>
      </c>
      <c r="G19" s="59">
        <f>G18</f>
        <v>139.21</v>
      </c>
      <c r="H19" s="59">
        <f>ROUND(D19+E19+F19+G19,2)</f>
        <v>3753.01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55</v>
      </c>
      <c r="C21" s="56" t="s">
        <v>57</v>
      </c>
      <c r="D21" s="21">
        <v>0</v>
      </c>
      <c r="E21" s="21">
        <v>0</v>
      </c>
      <c r="F21" s="21">
        <v>0</v>
      </c>
      <c r="G21" s="21">
        <v>591.19000000000005</v>
      </c>
      <c r="H21" s="57">
        <f>ROUND(D21+E21+F21+G21,2)</f>
        <v>591.19000000000005</v>
      </c>
    </row>
    <row r="22" spans="1:9" x14ac:dyDescent="0.2">
      <c r="A22" s="63"/>
      <c r="B22" s="64"/>
      <c r="C22" s="56" t="s">
        <v>24</v>
      </c>
      <c r="D22" s="21"/>
      <c r="E22" s="21"/>
      <c r="F22" s="21"/>
      <c r="G22" s="21">
        <f>G21</f>
        <v>591.19000000000005</v>
      </c>
      <c r="H22" s="57">
        <f>H21</f>
        <v>591.19000000000005</v>
      </c>
    </row>
    <row r="23" spans="1:9" s="27" customFormat="1" ht="13.5" x14ac:dyDescent="0.25">
      <c r="A23" s="22"/>
      <c r="B23" s="58"/>
      <c r="C23" s="34" t="s">
        <v>23</v>
      </c>
      <c r="D23" s="60">
        <f>D19</f>
        <v>66.92</v>
      </c>
      <c r="E23" s="60">
        <f>E19</f>
        <v>997.14</v>
      </c>
      <c r="F23" s="60">
        <f>F19</f>
        <v>2549.7399999999998</v>
      </c>
      <c r="G23" s="60">
        <f>G19+G21</f>
        <v>730.40000000000009</v>
      </c>
      <c r="H23" s="59">
        <f>ROUND(D23+E23+F23+G23,2)</f>
        <v>4344.2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59</v>
      </c>
      <c r="D24" s="28">
        <f>D23*0.18</f>
        <v>12.0456</v>
      </c>
      <c r="E24" s="28">
        <f>E23*0.18</f>
        <v>179.48519999999999</v>
      </c>
      <c r="F24" s="28">
        <f>F23*0.18</f>
        <v>458.95319999999992</v>
      </c>
      <c r="G24" s="28">
        <f>G23*0.18</f>
        <v>131.47200000000001</v>
      </c>
      <c r="H24" s="25">
        <f>ROUND(D24+E24+F24+G24,2)</f>
        <v>781.96</v>
      </c>
    </row>
    <row r="25" spans="1:9" s="37" customFormat="1" x14ac:dyDescent="0.2">
      <c r="A25" s="34"/>
      <c r="B25" s="35"/>
      <c r="C25" s="29" t="s">
        <v>19</v>
      </c>
      <c r="D25" s="43">
        <f>D23+D24</f>
        <v>78.965599999999995</v>
      </c>
      <c r="E25" s="43">
        <f>E23+E24</f>
        <v>1176.6251999999999</v>
      </c>
      <c r="F25" s="43">
        <f>F23+F24</f>
        <v>3008.6931999999997</v>
      </c>
      <c r="G25" s="43">
        <f>G23+G24</f>
        <v>861.87200000000007</v>
      </c>
      <c r="H25" s="43">
        <f>D25+E25+F25+G25</f>
        <v>5126.1559999999999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60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61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2015-07-27T12:40:28Z</cp:lastPrinted>
  <dcterms:created xsi:type="dcterms:W3CDTF">2014-04-07T07:25:46Z</dcterms:created>
  <dcterms:modified xsi:type="dcterms:W3CDTF">2016-02-08T03:15:22Z</dcterms:modified>
</cp:coreProperties>
</file>