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Иркутский тракт 85\"/>
    </mc:Choice>
  </mc:AlternateContent>
  <bookViews>
    <workbookView xWindow="0" yWindow="0" windowWidth="19200" windowHeight="11595" activeTab="2"/>
  </bookViews>
  <sheets>
    <sheet name="ССР" sheetId="13" r:id="rId1"/>
    <sheet name="ССР п3,4,5,6,10,11" sheetId="15" r:id="rId2"/>
    <sheet name="ССР п1,2,7,8,9" sheetId="16" r:id="rId3"/>
  </sheets>
  <definedNames>
    <definedName name="__chapters__" localSheetId="0">ССР!$17:$19</definedName>
    <definedName name="__chapters__" localSheetId="2">'ССР п1,2,7,8,9'!$17:$19</definedName>
    <definedName name="__chapters__" localSheetId="1">'ССР п3,4,5,6,10,11'!$17:$19</definedName>
    <definedName name="__chapters__">#REF!</definedName>
    <definedName name="__itogi__" localSheetId="0">ССР!#REF!</definedName>
    <definedName name="__itogi__" localSheetId="2">'ССР п1,2,7,8,9'!#REF!</definedName>
    <definedName name="__itogi__" localSheetId="1">'ССР п3,4,5,6,10,11'!#REF!</definedName>
    <definedName name="__itogi__">#REF!</definedName>
    <definedName name="__itogo__" localSheetId="0">ССР!$19:$19</definedName>
    <definedName name="__itogo__" localSheetId="2">'ССР п1,2,7,8,9'!$19:$19</definedName>
    <definedName name="__itogo__" localSheetId="1">'ССР п3,4,5,6,10,11'!$19:$19</definedName>
    <definedName name="__itogo__">#REF!</definedName>
    <definedName name="__position__" localSheetId="0">ССР!#REF!</definedName>
    <definedName name="__position__" localSheetId="2">'ССР п1,2,7,8,9'!#REF!</definedName>
    <definedName name="__position__" localSheetId="1">'ССР п3,4,5,6,10,11'!#REF!</definedName>
    <definedName name="__position__">#REF!</definedName>
    <definedName name="__smet__" localSheetId="0">ССР!$A$1:$H$38</definedName>
    <definedName name="__smet__" localSheetId="2">'ССР п1,2,7,8,9'!$A$1:$H$29</definedName>
    <definedName name="__smet__" localSheetId="1">'ССР п3,4,5,6,10,11'!$A$1:$H$38</definedName>
    <definedName name="__smet__">#REF!</definedName>
    <definedName name="__vsego__" localSheetId="0">ССР!#REF!</definedName>
    <definedName name="__vsego__" localSheetId="2">'ССР п1,2,7,8,9'!#REF!</definedName>
    <definedName name="__vsego__" localSheetId="1">'ССР п3,4,5,6,10,11'!#REF!</definedName>
    <definedName name="__vsego__">#REF!</definedName>
    <definedName name="изм" localSheetId="0">#REF!</definedName>
    <definedName name="изм" localSheetId="2">#REF!</definedName>
    <definedName name="изм" localSheetId="1">#REF!</definedName>
    <definedName name="изм">#REF!</definedName>
    <definedName name="оля" localSheetId="0">#REF!</definedName>
    <definedName name="оля" localSheetId="2">#REF!</definedName>
    <definedName name="оля" localSheetId="1">#REF!</definedName>
    <definedName name="оля">#REF!</definedName>
    <definedName name="тав" localSheetId="0">#REF!</definedName>
    <definedName name="тав" localSheetId="2">#REF!</definedName>
    <definedName name="тав" localSheetId="1">#REF!</definedName>
    <definedName name="тав">#REF!</definedName>
    <definedName name="тт" localSheetId="0">#REF!</definedName>
    <definedName name="тт" localSheetId="2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6" l="1"/>
  <c r="G24" i="16"/>
  <c r="F25" i="16"/>
  <c r="F24" i="16"/>
  <c r="E25" i="16"/>
  <c r="E24" i="16"/>
  <c r="D25" i="16"/>
  <c r="D24" i="16"/>
  <c r="G22" i="16" l="1"/>
  <c r="F22" i="16"/>
  <c r="E22" i="16"/>
  <c r="D22" i="16"/>
  <c r="H21" i="16"/>
  <c r="G19" i="16"/>
  <c r="F19" i="16"/>
  <c r="F23" i="16" s="1"/>
  <c r="E19" i="16"/>
  <c r="E23" i="16" s="1"/>
  <c r="D19" i="16"/>
  <c r="D23" i="16" s="1"/>
  <c r="H18" i="16"/>
  <c r="H22" i="16" l="1"/>
  <c r="G23" i="16"/>
  <c r="H19" i="16"/>
  <c r="H23" i="16"/>
  <c r="G31" i="15"/>
  <c r="H31" i="15" s="1"/>
  <c r="F31" i="15"/>
  <c r="E31" i="15"/>
  <c r="D31" i="15"/>
  <c r="H30" i="15"/>
  <c r="H29" i="15"/>
  <c r="F26" i="15"/>
  <c r="E26" i="15"/>
  <c r="D26" i="15"/>
  <c r="G22" i="15"/>
  <c r="H22" i="15" s="1"/>
  <c r="F22" i="15"/>
  <c r="E22" i="15"/>
  <c r="D22" i="15"/>
  <c r="H21" i="15"/>
  <c r="G19" i="15"/>
  <c r="F19" i="15"/>
  <c r="E19" i="15"/>
  <c r="E23" i="15" s="1"/>
  <c r="E27" i="15" s="1"/>
  <c r="E32" i="15" s="1"/>
  <c r="D19" i="15"/>
  <c r="D23" i="15" s="1"/>
  <c r="D27" i="15" s="1"/>
  <c r="H18" i="15"/>
  <c r="G23" i="15" l="1"/>
  <c r="H19" i="15"/>
  <c r="D32" i="15"/>
  <c r="E33" i="15"/>
  <c r="E34" i="15"/>
  <c r="F23" i="15"/>
  <c r="F27" i="15" s="1"/>
  <c r="F32" i="15" s="1"/>
  <c r="F32" i="13"/>
  <c r="F33" i="13" s="1"/>
  <c r="G31" i="13"/>
  <c r="G32" i="13" s="1"/>
  <c r="G33" i="13" s="1"/>
  <c r="F31" i="13"/>
  <c r="E31" i="13"/>
  <c r="E32" i="13" s="1"/>
  <c r="E33" i="13" s="1"/>
  <c r="D31" i="13"/>
  <c r="D32" i="13" s="1"/>
  <c r="H30" i="13"/>
  <c r="H29" i="13"/>
  <c r="H23" i="15" l="1"/>
  <c r="G25" i="15" s="1"/>
  <c r="F33" i="15"/>
  <c r="F34" i="15" s="1"/>
  <c r="D33" i="15"/>
  <c r="D33" i="13"/>
  <c r="H33" i="13" s="1"/>
  <c r="H32" i="13"/>
  <c r="H31" i="13"/>
  <c r="G19" i="13"/>
  <c r="F19" i="13"/>
  <c r="D34" i="15" l="1"/>
  <c r="H25" i="15"/>
  <c r="G26" i="15"/>
  <c r="H21" i="13"/>
  <c r="E19" i="13"/>
  <c r="D19" i="13"/>
  <c r="F22" i="13"/>
  <c r="E22" i="13"/>
  <c r="D22" i="13"/>
  <c r="H24" i="16" l="1"/>
  <c r="H26" i="15"/>
  <c r="G27" i="15"/>
  <c r="F23" i="13"/>
  <c r="E23" i="13"/>
  <c r="G22" i="13"/>
  <c r="H22" i="13" s="1"/>
  <c r="H19" i="13"/>
  <c r="H18" i="13"/>
  <c r="D23" i="13"/>
  <c r="H25" i="16" l="1"/>
  <c r="G32" i="15"/>
  <c r="H27" i="15"/>
  <c r="G23" i="13"/>
  <c r="H23" i="13" s="1"/>
  <c r="G25" i="13" s="1"/>
  <c r="G33" i="15" l="1"/>
  <c r="H33" i="15" s="1"/>
  <c r="H32" i="15"/>
  <c r="F27" i="13"/>
  <c r="E27" i="13"/>
  <c r="F26" i="13"/>
  <c r="E26" i="13"/>
  <c r="D26" i="13"/>
  <c r="G34" i="15" l="1"/>
  <c r="H34" i="15" s="1"/>
  <c r="D27" i="13"/>
  <c r="E34" i="13"/>
  <c r="F34" i="13"/>
  <c r="G26" i="13" l="1"/>
  <c r="H25" i="13"/>
  <c r="D34" i="13" l="1"/>
  <c r="G27" i="13"/>
  <c r="H26" i="13"/>
  <c r="H27" i="13" l="1"/>
  <c r="G34" i="13" l="1"/>
  <c r="H34" i="13" s="1"/>
</calcChain>
</file>

<file path=xl/sharedStrings.xml><?xml version="1.0" encoding="utf-8"?>
<sst xmlns="http://schemas.openxmlformats.org/spreadsheetml/2006/main" count="179" uniqueCount="62">
  <si>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</si>
  <si>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</si>
  <si>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</si>
  <si>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</si>
  <si>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</si>
  <si>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</si>
  <si>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</si>
  <si>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</si>
  <si>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</si>
  <si>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</si>
  <si>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</si>
  <si>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</si>
  <si>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</si>
  <si>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</si>
  <si>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</si>
  <si>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</si>
  <si>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</si>
  <si>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</si>
  <si>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</si>
  <si>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</si>
  <si>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</si>
  <si>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</si>
  <si>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</si>
  <si>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</si>
  <si>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</si>
  <si>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</si>
  <si>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</si>
  <si>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</si>
  <si>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</si>
  <si>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</si>
  <si>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</si>
  <si>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</si>
  <si>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</si>
  <si>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</si>
  <si>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</si>
  <si>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</si>
  <si>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</si>
  <si>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</si>
  <si>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</si>
  <si>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</si>
  <si>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</si>
  <si>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</si>
  <si>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</si>
  <si>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</si>
  <si>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</si>
  <si>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Капитальный  ремонт общего имущества многоквартирного дома по адресу: Томская область, г. Томск, тракт Иркутский, д.85.</t>
  </si>
  <si>
    <t>Договор № П-15-13 от 08.06.2015г.</t>
  </si>
  <si>
    <t>разработка проектной документации  (УСН)</t>
  </si>
  <si>
    <t>Договор № П-15-56 от 05.08.2015г.</t>
  </si>
  <si>
    <t xml:space="preserve">средства на покрытие затрат по уплате НДС - 18%                                                                 (кроме главы 9, п.4)       </t>
  </si>
  <si>
    <t>19 436,79 тыс. руб.</t>
  </si>
  <si>
    <t>ОСР №02-01</t>
  </si>
  <si>
    <t>ОСР №07-01</t>
  </si>
  <si>
    <t>замена лифтового оборудования</t>
  </si>
  <si>
    <t>пусконаладочные работы</t>
  </si>
  <si>
    <t>10 601,87 тыс. руб.</t>
  </si>
  <si>
    <t>Капитальный  ремонт общего имущества многоквартирного дома по адресу: Томская область, г. Томск, тракт Иркутский, д.85, п.3,4,5,6,10,11.</t>
  </si>
  <si>
    <t>Капитальный  ремонт общего имущества многоквартирного дома по адресу: Томская область, г. Томск, тракт Иркутский, д.85, п.1,2,7,8,9.</t>
  </si>
  <si>
    <t>8  543 476.12 руб.</t>
  </si>
  <si>
    <t xml:space="preserve">средства на покрытие затрат по уплате НДС - 18%                           </t>
  </si>
  <si>
    <t xml:space="preserve">Сметчик 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</si>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</sst>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zoomScale="85" zoomScaleNormal="85" workbookViewId="0">
      <selection activeCell="C22" sqref="C22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8" t="s">
        <v>34</v>
      </c>
      <c r="D2" s="68"/>
      <c r="E2" s="68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50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9" t="s">
        <v>45</v>
      </c>
      <c r="D9" s="69"/>
      <c r="E9" s="69"/>
      <c r="F9" s="69"/>
      <c r="G9" s="69"/>
      <c r="H9" s="69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0" t="s">
        <v>6</v>
      </c>
      <c r="B12" s="71" t="s">
        <v>7</v>
      </c>
      <c r="C12" s="70" t="s">
        <v>8</v>
      </c>
      <c r="D12" s="72" t="s">
        <v>9</v>
      </c>
      <c r="E12" s="72"/>
      <c r="F12" s="72"/>
      <c r="G12" s="72"/>
      <c r="H12" s="70" t="s">
        <v>10</v>
      </c>
    </row>
    <row r="13" spans="1:9" x14ac:dyDescent="0.2">
      <c r="A13" s="70"/>
      <c r="B13" s="71"/>
      <c r="C13" s="70"/>
      <c r="D13" s="70" t="s">
        <v>11</v>
      </c>
      <c r="E13" s="70" t="s">
        <v>12</v>
      </c>
      <c r="F13" s="70" t="s">
        <v>13</v>
      </c>
      <c r="G13" s="70" t="s">
        <v>14</v>
      </c>
      <c r="H13" s="70"/>
    </row>
    <row r="14" spans="1:9" x14ac:dyDescent="0.2">
      <c r="A14" s="70"/>
      <c r="B14" s="71"/>
      <c r="C14" s="70"/>
      <c r="D14" s="70"/>
      <c r="E14" s="70"/>
      <c r="F14" s="70"/>
      <c r="G14" s="70"/>
      <c r="H14" s="70"/>
    </row>
    <row r="15" spans="1:9" x14ac:dyDescent="0.2">
      <c r="A15" s="70"/>
      <c r="B15" s="71"/>
      <c r="C15" s="70"/>
      <c r="D15" s="70"/>
      <c r="E15" s="70"/>
      <c r="F15" s="70"/>
      <c r="G15" s="70"/>
      <c r="H15" s="70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4" t="s">
        <v>16</v>
      </c>
      <c r="B17" s="75"/>
      <c r="C17" s="75"/>
      <c r="D17" s="75"/>
      <c r="E17" s="75"/>
      <c r="F17" s="75"/>
      <c r="G17" s="75"/>
      <c r="H17" s="76"/>
    </row>
    <row r="18" spans="1:9" x14ac:dyDescent="0.2">
      <c r="A18" s="62">
        <v>1</v>
      </c>
      <c r="B18" s="64" t="s">
        <v>51</v>
      </c>
      <c r="C18" s="56" t="s">
        <v>53</v>
      </c>
      <c r="D18" s="21">
        <v>241.06</v>
      </c>
      <c r="E18" s="21">
        <v>3599.95</v>
      </c>
      <c r="F18" s="21">
        <v>9383.33</v>
      </c>
      <c r="G18" s="21">
        <v>506.26</v>
      </c>
      <c r="H18" s="57">
        <f>ROUND(D18+E18+F18+G18,2)</f>
        <v>13730.6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241.06</v>
      </c>
      <c r="E19" s="59">
        <f>E18</f>
        <v>3599.95</v>
      </c>
      <c r="F19" s="59">
        <f>F18</f>
        <v>9383.33</v>
      </c>
      <c r="G19" s="59">
        <f>G18</f>
        <v>506.26</v>
      </c>
      <c r="H19" s="59">
        <f>ROUND(D19+E19+F19+G19,2)</f>
        <v>13730.6</v>
      </c>
      <c r="I19" s="26"/>
    </row>
    <row r="20" spans="1:9" x14ac:dyDescent="0.2">
      <c r="A20" s="77" t="s">
        <v>22</v>
      </c>
      <c r="B20" s="78"/>
      <c r="C20" s="78"/>
      <c r="D20" s="78"/>
      <c r="E20" s="78"/>
      <c r="F20" s="78"/>
      <c r="G20" s="78"/>
      <c r="H20" s="79"/>
    </row>
    <row r="21" spans="1:9" x14ac:dyDescent="0.2">
      <c r="A21" s="63">
        <v>2</v>
      </c>
      <c r="B21" s="64" t="s">
        <v>52</v>
      </c>
      <c r="C21" s="56" t="s">
        <v>54</v>
      </c>
      <c r="D21" s="21">
        <v>0</v>
      </c>
      <c r="E21" s="21">
        <v>0</v>
      </c>
      <c r="F21" s="21">
        <v>0</v>
      </c>
      <c r="G21" s="21">
        <v>2197.9</v>
      </c>
      <c r="H21" s="57">
        <f>ROUND(D21+E21+F21+G21,2)</f>
        <v>2197.9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2197.9</v>
      </c>
      <c r="H22" s="59">
        <f>ROUND(D22+E22+F22+G22,2)</f>
        <v>2197.9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241.06</v>
      </c>
      <c r="E23" s="60">
        <f>ROUND(E19+E22,2)</f>
        <v>3599.95</v>
      </c>
      <c r="F23" s="60">
        <f>ROUND(F19+F22,2)</f>
        <v>9383.33</v>
      </c>
      <c r="G23" s="60">
        <f>ROUND(G19+G22,2)</f>
        <v>2704.16</v>
      </c>
      <c r="H23" s="59">
        <f>ROUND(D23+E23+F23+G23,2)</f>
        <v>15928.5</v>
      </c>
      <c r="I23" s="26"/>
    </row>
    <row r="24" spans="1:9" s="27" customFormat="1" x14ac:dyDescent="0.2">
      <c r="A24" s="74" t="s">
        <v>44</v>
      </c>
      <c r="B24" s="75"/>
      <c r="C24" s="75"/>
      <c r="D24" s="75"/>
      <c r="E24" s="75"/>
      <c r="F24" s="75"/>
      <c r="G24" s="75"/>
      <c r="H24" s="76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ROUNDUP(H23*2.14%,2)</f>
        <v>340.87</v>
      </c>
      <c r="H25" s="44">
        <f>ROUND(D25+E25+F25+G25,2)</f>
        <v>340.87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340.87</v>
      </c>
      <c r="H26" s="33">
        <f>D26+E26+F26+G26</f>
        <v>340.87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241.06</v>
      </c>
      <c r="E27" s="43">
        <f>E23+E26</f>
        <v>3599.95</v>
      </c>
      <c r="F27" s="43">
        <f>F23+F26</f>
        <v>9383.33</v>
      </c>
      <c r="G27" s="43">
        <f>G23+G26</f>
        <v>3045.0299999999997</v>
      </c>
      <c r="H27" s="43">
        <f>D27+E27+F27+G27</f>
        <v>16269.369999999999</v>
      </c>
    </row>
    <row r="28" spans="1:9" s="27" customFormat="1" x14ac:dyDescent="0.2">
      <c r="A28" s="74" t="s">
        <v>36</v>
      </c>
      <c r="B28" s="75"/>
      <c r="C28" s="75"/>
      <c r="D28" s="75"/>
      <c r="E28" s="75"/>
      <c r="F28" s="75"/>
      <c r="G28" s="75"/>
      <c r="H28" s="76"/>
    </row>
    <row r="29" spans="1:9" s="27" customFormat="1" ht="29.25" customHeight="1" x14ac:dyDescent="0.2">
      <c r="A29" s="50">
        <v>4</v>
      </c>
      <c r="B29" s="47" t="s">
        <v>46</v>
      </c>
      <c r="C29" s="45" t="s">
        <v>47</v>
      </c>
      <c r="D29" s="21">
        <v>0</v>
      </c>
      <c r="E29" s="21">
        <v>0</v>
      </c>
      <c r="F29" s="21">
        <v>0</v>
      </c>
      <c r="G29" s="21">
        <v>211.43</v>
      </c>
      <c r="H29" s="57">
        <f t="shared" ref="H29:H30" si="0">ROUND(D29+E29+F29+G29,2)</f>
        <v>211.43</v>
      </c>
    </row>
    <row r="30" spans="1:9" s="27" customFormat="1" ht="25.5" x14ac:dyDescent="0.2">
      <c r="A30" s="50">
        <v>5</v>
      </c>
      <c r="B30" s="47" t="s">
        <v>48</v>
      </c>
      <c r="C30" s="52" t="s">
        <v>35</v>
      </c>
      <c r="D30" s="32">
        <v>0</v>
      </c>
      <c r="E30" s="32">
        <v>0</v>
      </c>
      <c r="F30" s="32">
        <v>0</v>
      </c>
      <c r="G30" s="32">
        <v>23.31</v>
      </c>
      <c r="H30" s="44">
        <f t="shared" si="0"/>
        <v>23.31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234.74</v>
      </c>
      <c r="H31" s="28">
        <f>ROUND(D31+E31+F31+G31,2)</f>
        <v>234.74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241.06</v>
      </c>
      <c r="E32" s="43">
        <f>E27+E31</f>
        <v>3599.95</v>
      </c>
      <c r="F32" s="43">
        <f>F27+F31</f>
        <v>9383.33</v>
      </c>
      <c r="G32" s="43">
        <f>G27+G31</f>
        <v>3279.7699999999995</v>
      </c>
      <c r="H32" s="25">
        <f>ROUND(D32+E32+F32+G32,2)</f>
        <v>16504.11</v>
      </c>
    </row>
    <row r="33" spans="1:9" s="27" customFormat="1" ht="25.5" x14ac:dyDescent="0.2">
      <c r="A33" s="50">
        <v>6</v>
      </c>
      <c r="B33" s="30" t="s">
        <v>18</v>
      </c>
      <c r="C33" s="31" t="s">
        <v>49</v>
      </c>
      <c r="D33" s="28">
        <f>ROUNDDOWN(D32*18%,2)</f>
        <v>43.39</v>
      </c>
      <c r="E33" s="28">
        <f>ROUND(E32*18%,2)</f>
        <v>647.99</v>
      </c>
      <c r="F33" s="28">
        <f>ROUND(F32*18%,2)</f>
        <v>1689</v>
      </c>
      <c r="G33" s="28">
        <f>ROUND((G32-G29)*18%,2)</f>
        <v>552.29999999999995</v>
      </c>
      <c r="H33" s="25">
        <f>ROUND(D33+E33+F33+G33,2)</f>
        <v>2932.68</v>
      </c>
    </row>
    <row r="34" spans="1:9" s="37" customFormat="1" x14ac:dyDescent="0.2">
      <c r="A34" s="34"/>
      <c r="B34" s="35"/>
      <c r="C34" s="29" t="s">
        <v>19</v>
      </c>
      <c r="D34" s="43">
        <f>D32+D33</f>
        <v>284.45</v>
      </c>
      <c r="E34" s="43">
        <f>E32+E33</f>
        <v>4247.9399999999996</v>
      </c>
      <c r="F34" s="43">
        <f>F32+F33</f>
        <v>11072.33</v>
      </c>
      <c r="G34" s="43">
        <f>G32+G33</f>
        <v>3832.0699999999997</v>
      </c>
      <c r="H34" s="43">
        <f>D34+E34+F34+G34</f>
        <v>19436.79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39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40</v>
      </c>
      <c r="C37" s="40" t="s">
        <v>41</v>
      </c>
      <c r="D37" s="54"/>
      <c r="E37" s="73" t="s">
        <v>43</v>
      </c>
      <c r="F37" s="73"/>
      <c r="G37" s="73"/>
      <c r="H37" s="73" t="s">
        <v>33</v>
      </c>
      <c r="I37" s="73"/>
    </row>
    <row r="38" spans="1:9" s="37" customFormat="1" ht="17.25" customHeight="1" x14ac:dyDescent="0.2">
      <c r="A38" s="53"/>
      <c r="B38" s="39" t="s">
        <v>42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E37:G37"/>
    <mergeCell ref="H37:I37"/>
    <mergeCell ref="A17:H17"/>
    <mergeCell ref="A20:H20"/>
    <mergeCell ref="A24:H24"/>
    <mergeCell ref="A28:H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zoomScale="85" zoomScaleNormal="85" workbookViewId="0">
      <selection activeCell="B10" sqref="B10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8" t="s">
        <v>34</v>
      </c>
      <c r="D2" s="68"/>
      <c r="E2" s="68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69" t="s">
        <v>56</v>
      </c>
      <c r="C9" s="69"/>
      <c r="D9" s="69"/>
      <c r="E9" s="69"/>
      <c r="F9" s="69"/>
      <c r="G9" s="69"/>
      <c r="H9" s="69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0" t="s">
        <v>6</v>
      </c>
      <c r="B12" s="71" t="s">
        <v>7</v>
      </c>
      <c r="C12" s="70" t="s">
        <v>8</v>
      </c>
      <c r="D12" s="72" t="s">
        <v>9</v>
      </c>
      <c r="E12" s="72"/>
      <c r="F12" s="72"/>
      <c r="G12" s="72"/>
      <c r="H12" s="70" t="s">
        <v>10</v>
      </c>
    </row>
    <row r="13" spans="1:9" x14ac:dyDescent="0.2">
      <c r="A13" s="70"/>
      <c r="B13" s="71"/>
      <c r="C13" s="70"/>
      <c r="D13" s="70" t="s">
        <v>11</v>
      </c>
      <c r="E13" s="70" t="s">
        <v>12</v>
      </c>
      <c r="F13" s="70" t="s">
        <v>13</v>
      </c>
      <c r="G13" s="70" t="s">
        <v>14</v>
      </c>
      <c r="H13" s="70"/>
    </row>
    <row r="14" spans="1:9" x14ac:dyDescent="0.2">
      <c r="A14" s="70"/>
      <c r="B14" s="71"/>
      <c r="C14" s="70"/>
      <c r="D14" s="70"/>
      <c r="E14" s="70"/>
      <c r="F14" s="70"/>
      <c r="G14" s="70"/>
      <c r="H14" s="70"/>
    </row>
    <row r="15" spans="1:9" x14ac:dyDescent="0.2">
      <c r="A15" s="70"/>
      <c r="B15" s="71"/>
      <c r="C15" s="70"/>
      <c r="D15" s="70"/>
      <c r="E15" s="70"/>
      <c r="F15" s="70"/>
      <c r="G15" s="70"/>
      <c r="H15" s="70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4" t="s">
        <v>16</v>
      </c>
      <c r="B17" s="75"/>
      <c r="C17" s="75"/>
      <c r="D17" s="75"/>
      <c r="E17" s="75"/>
      <c r="F17" s="75"/>
      <c r="G17" s="75"/>
      <c r="H17" s="76"/>
    </row>
    <row r="18" spans="1:9" x14ac:dyDescent="0.2">
      <c r="A18" s="62">
        <v>1</v>
      </c>
      <c r="B18" s="64" t="s">
        <v>51</v>
      </c>
      <c r="C18" s="56" t="s">
        <v>53</v>
      </c>
      <c r="D18" s="21">
        <v>131.52000000000001</v>
      </c>
      <c r="E18" s="21">
        <v>1961.94</v>
      </c>
      <c r="F18" s="21">
        <v>5119.4399999999996</v>
      </c>
      <c r="G18" s="21">
        <v>276.20999999999998</v>
      </c>
      <c r="H18" s="57">
        <f>ROUND(D18+E18+F18+G18,2)</f>
        <v>7489.11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131.52000000000001</v>
      </c>
      <c r="E19" s="59">
        <f>E18</f>
        <v>1961.94</v>
      </c>
      <c r="F19" s="59">
        <f>F18</f>
        <v>5119.4399999999996</v>
      </c>
      <c r="G19" s="59">
        <f>G18</f>
        <v>276.20999999999998</v>
      </c>
      <c r="H19" s="59">
        <f>ROUND(D19+E19+F19+G19,2)</f>
        <v>7489.11</v>
      </c>
      <c r="I19" s="26"/>
    </row>
    <row r="20" spans="1:9" x14ac:dyDescent="0.2">
      <c r="A20" s="77" t="s">
        <v>22</v>
      </c>
      <c r="B20" s="78"/>
      <c r="C20" s="78"/>
      <c r="D20" s="78"/>
      <c r="E20" s="78"/>
      <c r="F20" s="78"/>
      <c r="G20" s="78"/>
      <c r="H20" s="79"/>
    </row>
    <row r="21" spans="1:9" x14ac:dyDescent="0.2">
      <c r="A21" s="63">
        <v>2</v>
      </c>
      <c r="B21" s="64" t="s">
        <v>52</v>
      </c>
      <c r="C21" s="56" t="s">
        <v>54</v>
      </c>
      <c r="D21" s="21">
        <v>0</v>
      </c>
      <c r="E21" s="21">
        <v>0</v>
      </c>
      <c r="F21" s="21">
        <v>0</v>
      </c>
      <c r="G21" s="21">
        <v>1199.1500000000001</v>
      </c>
      <c r="H21" s="57">
        <f>ROUND(D21+E21+F21+G21,2)</f>
        <v>1199.1500000000001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1199.1500000000001</v>
      </c>
      <c r="H22" s="59">
        <f>ROUND(D22+E22+F22+G22,2)</f>
        <v>1199.1500000000001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131.52000000000001</v>
      </c>
      <c r="E23" s="60">
        <f>ROUND(E19+E22,2)</f>
        <v>1961.94</v>
      </c>
      <c r="F23" s="60">
        <f>ROUND(F19+F22,2)</f>
        <v>5119.4399999999996</v>
      </c>
      <c r="G23" s="60">
        <f>ROUND(G19+G22,2)</f>
        <v>1475.36</v>
      </c>
      <c r="H23" s="59">
        <f>ROUND(D23+E23+F23+G23,2)</f>
        <v>8688.26</v>
      </c>
      <c r="I23" s="26"/>
    </row>
    <row r="24" spans="1:9" s="27" customFormat="1" x14ac:dyDescent="0.2">
      <c r="A24" s="74" t="s">
        <v>44</v>
      </c>
      <c r="B24" s="75"/>
      <c r="C24" s="75"/>
      <c r="D24" s="75"/>
      <c r="E24" s="75"/>
      <c r="F24" s="75"/>
      <c r="G24" s="75"/>
      <c r="H24" s="76"/>
    </row>
    <row r="25" spans="1:9" ht="25.5" x14ac:dyDescent="0.2">
      <c r="A25" s="65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ROUNDUP(H23*2.14%,2)</f>
        <v>185.92999999999998</v>
      </c>
      <c r="H25" s="44">
        <f>ROUND(D25+E25+F25+G25,2)</f>
        <v>185.93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185.92999999999998</v>
      </c>
      <c r="H26" s="33">
        <f>D26+E26+F26+G26</f>
        <v>185.92999999999998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131.52000000000001</v>
      </c>
      <c r="E27" s="43">
        <f>E23+E26</f>
        <v>1961.94</v>
      </c>
      <c r="F27" s="43">
        <f>F23+F26</f>
        <v>5119.4399999999996</v>
      </c>
      <c r="G27" s="43">
        <f>G23+G26</f>
        <v>1661.29</v>
      </c>
      <c r="H27" s="43">
        <f>D27+E27+F27+G27</f>
        <v>8874.1899999999987</v>
      </c>
    </row>
    <row r="28" spans="1:9" s="27" customFormat="1" x14ac:dyDescent="0.2">
      <c r="A28" s="74" t="s">
        <v>36</v>
      </c>
      <c r="B28" s="75"/>
      <c r="C28" s="75"/>
      <c r="D28" s="75"/>
      <c r="E28" s="75"/>
      <c r="F28" s="75"/>
      <c r="G28" s="75"/>
      <c r="H28" s="76"/>
    </row>
    <row r="29" spans="1:9" s="27" customFormat="1" ht="29.25" customHeight="1" x14ac:dyDescent="0.2">
      <c r="A29" s="50">
        <v>4</v>
      </c>
      <c r="B29" s="47" t="s">
        <v>46</v>
      </c>
      <c r="C29" s="45" t="s">
        <v>47</v>
      </c>
      <c r="D29" s="21">
        <v>0</v>
      </c>
      <c r="E29" s="21">
        <v>0</v>
      </c>
      <c r="F29" s="21">
        <v>0</v>
      </c>
      <c r="G29" s="21">
        <v>115.33</v>
      </c>
      <c r="H29" s="57">
        <f t="shared" ref="H29:H30" si="0">ROUND(D29+E29+F29+G29,2)</f>
        <v>115.33</v>
      </c>
    </row>
    <row r="30" spans="1:9" s="27" customFormat="1" ht="25.5" x14ac:dyDescent="0.2">
      <c r="A30" s="50">
        <v>5</v>
      </c>
      <c r="B30" s="47" t="s">
        <v>48</v>
      </c>
      <c r="C30" s="52" t="s">
        <v>35</v>
      </c>
      <c r="D30" s="32">
        <v>0</v>
      </c>
      <c r="E30" s="32">
        <v>0</v>
      </c>
      <c r="F30" s="32">
        <v>0</v>
      </c>
      <c r="G30" s="32">
        <v>12.71</v>
      </c>
      <c r="H30" s="44">
        <f t="shared" si="0"/>
        <v>12.71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128.04</v>
      </c>
      <c r="H31" s="28">
        <f>ROUND(D31+E31+F31+G31,2)</f>
        <v>128.04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131.52000000000001</v>
      </c>
      <c r="E32" s="43">
        <f>E27+E31</f>
        <v>1961.94</v>
      </c>
      <c r="F32" s="43">
        <f>F27+F31</f>
        <v>5119.4399999999996</v>
      </c>
      <c r="G32" s="43">
        <f>G27+G31</f>
        <v>1789.33</v>
      </c>
      <c r="H32" s="25">
        <f>ROUND(D32+E32+F32+G32,2)</f>
        <v>9002.23</v>
      </c>
    </row>
    <row r="33" spans="1:9" s="27" customFormat="1" ht="25.5" x14ac:dyDescent="0.2">
      <c r="A33" s="50">
        <v>6</v>
      </c>
      <c r="B33" s="30" t="s">
        <v>18</v>
      </c>
      <c r="C33" s="31" t="s">
        <v>49</v>
      </c>
      <c r="D33" s="28">
        <f>ROUNDDOWN(D32*18%,2)</f>
        <v>23.67</v>
      </c>
      <c r="E33" s="28">
        <f>ROUND(E32*18%,2)</f>
        <v>353.15</v>
      </c>
      <c r="F33" s="28">
        <f>ROUND(F32*18%,2)</f>
        <v>921.5</v>
      </c>
      <c r="G33" s="28">
        <f>ROUND((G32-G29)*18%,2)</f>
        <v>301.32</v>
      </c>
      <c r="H33" s="25">
        <f>ROUND(D33+E33+F33+G33,2)</f>
        <v>1599.64</v>
      </c>
    </row>
    <row r="34" spans="1:9" s="37" customFormat="1" x14ac:dyDescent="0.2">
      <c r="A34" s="34"/>
      <c r="B34" s="35"/>
      <c r="C34" s="29" t="s">
        <v>19</v>
      </c>
      <c r="D34" s="43">
        <f>D32+D33</f>
        <v>155.19</v>
      </c>
      <c r="E34" s="43">
        <f>E32+E33</f>
        <v>2315.09</v>
      </c>
      <c r="F34" s="43">
        <f>F32+F33</f>
        <v>6040.94</v>
      </c>
      <c r="G34" s="43">
        <f>G32+G33</f>
        <v>2090.65</v>
      </c>
      <c r="H34" s="43">
        <f>D34+E34+F34+G34</f>
        <v>10601.869999999999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39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40</v>
      </c>
      <c r="C37" s="40" t="s">
        <v>41</v>
      </c>
      <c r="D37" s="54"/>
      <c r="E37" s="73" t="s">
        <v>43</v>
      </c>
      <c r="F37" s="73"/>
      <c r="G37" s="73"/>
      <c r="H37" s="73" t="s">
        <v>33</v>
      </c>
      <c r="I37" s="73"/>
    </row>
    <row r="38" spans="1:9" s="37" customFormat="1" ht="17.25" customHeight="1" x14ac:dyDescent="0.2">
      <c r="A38" s="53"/>
      <c r="B38" s="39" t="s">
        <v>42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A17:H17"/>
    <mergeCell ref="H12:H15"/>
    <mergeCell ref="D13:D15"/>
    <mergeCell ref="E13:E15"/>
    <mergeCell ref="F13:F15"/>
    <mergeCell ref="B9:H9"/>
    <mergeCell ref="G13:G15"/>
    <mergeCell ref="C2:E2"/>
    <mergeCell ref="A12:A15"/>
    <mergeCell ref="B12:B15"/>
    <mergeCell ref="C12:C15"/>
    <mergeCell ref="D12:G12"/>
    <mergeCell ref="A20:H20"/>
    <mergeCell ref="A24:H24"/>
    <mergeCell ref="A28:H28"/>
    <mergeCell ref="E37:G37"/>
    <mergeCell ref="H37:I37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E33" sqref="E33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8" t="s">
        <v>34</v>
      </c>
      <c r="D2" s="68"/>
      <c r="E2" s="68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58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69" t="s">
        <v>57</v>
      </c>
      <c r="C9" s="69"/>
      <c r="D9" s="69"/>
      <c r="E9" s="69"/>
      <c r="F9" s="69"/>
      <c r="G9" s="69"/>
      <c r="H9" s="69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0" t="s">
        <v>6</v>
      </c>
      <c r="B12" s="71" t="s">
        <v>7</v>
      </c>
      <c r="C12" s="70" t="s">
        <v>8</v>
      </c>
      <c r="D12" s="72" t="s">
        <v>9</v>
      </c>
      <c r="E12" s="72"/>
      <c r="F12" s="72"/>
      <c r="G12" s="72"/>
      <c r="H12" s="70" t="s">
        <v>10</v>
      </c>
    </row>
    <row r="13" spans="1:9" x14ac:dyDescent="0.2">
      <c r="A13" s="70"/>
      <c r="B13" s="71"/>
      <c r="C13" s="70"/>
      <c r="D13" s="70" t="s">
        <v>11</v>
      </c>
      <c r="E13" s="70" t="s">
        <v>12</v>
      </c>
      <c r="F13" s="70" t="s">
        <v>13</v>
      </c>
      <c r="G13" s="70" t="s">
        <v>14</v>
      </c>
      <c r="H13" s="70"/>
    </row>
    <row r="14" spans="1:9" x14ac:dyDescent="0.2">
      <c r="A14" s="70"/>
      <c r="B14" s="71"/>
      <c r="C14" s="70"/>
      <c r="D14" s="70"/>
      <c r="E14" s="70"/>
      <c r="F14" s="70"/>
      <c r="G14" s="70"/>
      <c r="H14" s="70"/>
    </row>
    <row r="15" spans="1:9" x14ac:dyDescent="0.2">
      <c r="A15" s="70"/>
      <c r="B15" s="71"/>
      <c r="C15" s="70"/>
      <c r="D15" s="70"/>
      <c r="E15" s="70"/>
      <c r="F15" s="70"/>
      <c r="G15" s="70"/>
      <c r="H15" s="70"/>
    </row>
    <row r="16" spans="1:9" x14ac:dyDescent="0.2">
      <c r="A16" s="66">
        <v>1</v>
      </c>
      <c r="B16" s="20" t="s">
        <v>15</v>
      </c>
      <c r="C16" s="66">
        <v>3</v>
      </c>
      <c r="D16" s="66">
        <v>4</v>
      </c>
      <c r="E16" s="66">
        <v>5</v>
      </c>
      <c r="F16" s="66">
        <v>6</v>
      </c>
      <c r="G16" s="66">
        <v>7</v>
      </c>
      <c r="H16" s="66">
        <v>8</v>
      </c>
    </row>
    <row r="17" spans="1:9" x14ac:dyDescent="0.2">
      <c r="A17" s="74" t="s">
        <v>16</v>
      </c>
      <c r="B17" s="75"/>
      <c r="C17" s="75"/>
      <c r="D17" s="75"/>
      <c r="E17" s="75"/>
      <c r="F17" s="75"/>
      <c r="G17" s="75"/>
      <c r="H17" s="76"/>
    </row>
    <row r="18" spans="1:9" x14ac:dyDescent="0.2">
      <c r="A18" s="62">
        <v>1</v>
      </c>
      <c r="B18" s="64" t="s">
        <v>51</v>
      </c>
      <c r="C18" s="56" t="s">
        <v>53</v>
      </c>
      <c r="D18" s="21">
        <v>109.54</v>
      </c>
      <c r="E18" s="21">
        <v>1638</v>
      </c>
      <c r="F18" s="21">
        <v>4263.8900000000003</v>
      </c>
      <c r="G18" s="21">
        <v>230.05</v>
      </c>
      <c r="H18" s="57">
        <f>ROUND(D18+E18+F18+G18,2)</f>
        <v>6241.48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109.54</v>
      </c>
      <c r="E19" s="59">
        <f>E18</f>
        <v>1638</v>
      </c>
      <c r="F19" s="59">
        <f>F18</f>
        <v>4263.8900000000003</v>
      </c>
      <c r="G19" s="59">
        <f>G18</f>
        <v>230.05</v>
      </c>
      <c r="H19" s="59">
        <f>ROUND(D19+E19+F19+G19,2)</f>
        <v>6241.48</v>
      </c>
      <c r="I19" s="26"/>
    </row>
    <row r="20" spans="1:9" x14ac:dyDescent="0.2">
      <c r="A20" s="77" t="s">
        <v>22</v>
      </c>
      <c r="B20" s="78"/>
      <c r="C20" s="78"/>
      <c r="D20" s="78"/>
      <c r="E20" s="78"/>
      <c r="F20" s="78"/>
      <c r="G20" s="78"/>
      <c r="H20" s="79"/>
    </row>
    <row r="21" spans="1:9" x14ac:dyDescent="0.2">
      <c r="A21" s="63">
        <v>2</v>
      </c>
      <c r="B21" s="64" t="s">
        <v>52</v>
      </c>
      <c r="C21" s="56" t="s">
        <v>54</v>
      </c>
      <c r="D21" s="21">
        <v>0</v>
      </c>
      <c r="E21" s="21">
        <v>0</v>
      </c>
      <c r="F21" s="21">
        <v>0</v>
      </c>
      <c r="G21" s="21">
        <v>998.75</v>
      </c>
      <c r="H21" s="57">
        <f>ROUND(D21+E21+F21+G21,2)</f>
        <v>998.75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998.75</v>
      </c>
      <c r="H22" s="59">
        <f>ROUND(D22+E22+F22+G22,2)</f>
        <v>998.75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109.54</v>
      </c>
      <c r="E23" s="60">
        <f>ROUND(E19+E22,2)</f>
        <v>1638</v>
      </c>
      <c r="F23" s="60">
        <f>ROUND(F19+F22,2)</f>
        <v>4263.8900000000003</v>
      </c>
      <c r="G23" s="60">
        <f>ROUND(G19+G22,2)</f>
        <v>1228.8</v>
      </c>
      <c r="H23" s="59">
        <f>ROUND(D23+E23+F23+G23,2)</f>
        <v>7240.23</v>
      </c>
      <c r="I23" s="26"/>
    </row>
    <row r="24" spans="1:9" s="27" customFormat="1" ht="13.5" x14ac:dyDescent="0.2">
      <c r="A24" s="50">
        <v>3</v>
      </c>
      <c r="B24" s="30" t="s">
        <v>18</v>
      </c>
      <c r="C24" s="31" t="s">
        <v>59</v>
      </c>
      <c r="D24" s="28">
        <f>D23*0.18</f>
        <v>19.717200000000002</v>
      </c>
      <c r="E24" s="28">
        <f>E23*0.18</f>
        <v>294.83999999999997</v>
      </c>
      <c r="F24" s="28">
        <f>F23*0.18</f>
        <v>767.50020000000006</v>
      </c>
      <c r="G24" s="28">
        <f>G23*0.18</f>
        <v>221.184</v>
      </c>
      <c r="H24" s="25">
        <f>ROUND(D24+E24+F24+G24,2)</f>
        <v>1303.24</v>
      </c>
    </row>
    <row r="25" spans="1:9" s="37" customFormat="1" x14ac:dyDescent="0.2">
      <c r="A25" s="34"/>
      <c r="B25" s="35"/>
      <c r="C25" s="29" t="s">
        <v>19</v>
      </c>
      <c r="D25" s="43">
        <f>D23+D24</f>
        <v>129.25720000000001</v>
      </c>
      <c r="E25" s="43">
        <f>E23+E24</f>
        <v>1932.84</v>
      </c>
      <c r="F25" s="43">
        <f>F23+F24</f>
        <v>5031.3902000000007</v>
      </c>
      <c r="G25" s="43">
        <f>G23+G24</f>
        <v>1449.9839999999999</v>
      </c>
      <c r="H25" s="43">
        <f>D25+E25+F25+G25</f>
        <v>8543.4714000000004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61</v>
      </c>
      <c r="C27" s="40"/>
      <c r="D27" s="54"/>
      <c r="E27" s="55"/>
      <c r="F27" s="54"/>
      <c r="G27" s="54"/>
      <c r="H27" s="54"/>
      <c r="I27" s="36"/>
    </row>
    <row r="28" spans="1:9" s="37" customFormat="1" ht="19.5" customHeight="1" x14ac:dyDescent="0.2">
      <c r="A28" s="53"/>
      <c r="B28" s="39" t="s">
        <v>60</v>
      </c>
      <c r="C28" s="40"/>
      <c r="D28" s="54"/>
      <c r="E28" s="73"/>
      <c r="F28" s="73"/>
      <c r="G28" s="73"/>
      <c r="H28" s="73"/>
      <c r="I28" s="73"/>
    </row>
    <row r="29" spans="1:9" s="37" customFormat="1" ht="17.25" customHeight="1" x14ac:dyDescent="0.2">
      <c r="A29" s="53"/>
      <c r="B29" s="39"/>
      <c r="C29" s="67"/>
      <c r="D29" s="54"/>
      <c r="E29" s="54"/>
      <c r="F29" s="54"/>
      <c r="G29" s="54"/>
      <c r="H29" s="54"/>
      <c r="I29" s="36"/>
    </row>
    <row r="30" spans="1:9" x14ac:dyDescent="0.2">
      <c r="B30" s="2" t="s">
        <v>0</v>
      </c>
      <c r="C30" s="38"/>
      <c r="D30" s="41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C2:E2"/>
    <mergeCell ref="B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ССР</vt:lpstr>
      <vt:lpstr>ССР п3,4,5,6,10,11</vt:lpstr>
      <vt:lpstr>ССР п1,2,7,8,9</vt:lpstr>
      <vt:lpstr>ССР!__chapters__</vt:lpstr>
      <vt:lpstr>'ССР п1,2,7,8,9'!__chapters__</vt:lpstr>
      <vt:lpstr>'ССР п3,4,5,6,10,11'!__chapters__</vt:lpstr>
      <vt:lpstr>ССР!__itogo__</vt:lpstr>
      <vt:lpstr>'ССР п1,2,7,8,9'!__itogo__</vt:lpstr>
      <vt:lpstr>'ССР п3,4,5,6,10,11'!__itogo__</vt:lpstr>
      <vt:lpstr>ССР!__smet__</vt:lpstr>
      <vt:lpstr>'ССР п1,2,7,8,9'!__smet__</vt:lpstr>
      <vt:lpstr>'ССР п3,4,5,6,10,11'!__smet__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2015-08-20T11:11:11Z</cp:lastPrinted>
  <dcterms:created xsi:type="dcterms:W3CDTF">2014-04-07T07:25:46Z</dcterms:created>
  <dcterms:modified xsi:type="dcterms:W3CDTF">2016-02-05T06:08:39Z</dcterms:modified>
</cp:coreProperties>
</file>