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4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4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7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7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7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7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7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7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<sst xmlns="http://schemas.openxmlformats.org/spreadsheetml/2006/main" count="444" uniqueCount="409">
  <si>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</si>
  <si>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</si>
  <si>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</si>
  <si>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</si>
  <si>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</si>
  <si>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</si>
  <si>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</si>
  <si>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</si>
  <si>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</si>
  <si>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</si>
  <si>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</si>
  <si>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</si>
  <si>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</si>
  <si>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</si>
  <si>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</si>
  <si>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</si>
  <si>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</si>
  <si>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</si>
  <si>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</si>
  <si>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</si>
  <si>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</si>
  <si>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</si>
  <si>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</si>
  <si>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</si>
  <si>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</si>
  <si>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</si>
  <si>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</si>
  <si>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</si>
  <si>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</si>
  <si>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</si>
  <si>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</si>
  <si>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</si>
  <si>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</si>
  <si>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</si>
  <si>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</si>
  <si>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</si>
  <si>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</si>
  <si>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</si>
  <si>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</si>
  <si>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</si>
  <si>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</si>
  <si>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</si>
  <si>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</si>
  <si>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</si>
  <si>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</si>
  <si>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</si>
  <si>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</si>
  <si>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</si>
  <si>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</si>
  <si>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</si>
  <si>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</si>
  <si>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</si>
  <si>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</si>
  <si>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</si>
  <si>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</si>
  <si>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</si>
  <si>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</si>
  <si>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</si>
  <si>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</si>
  <si>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</si>
  <si>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</si>
  <si>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</si>
  <si>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</si>
  <si>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</si>
  <si>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</si>
  <si>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</si>
  <si>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</si>
  <si>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</si>
  <si>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</si>
  <si>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</si>
  <si>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</si>
  <si>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</si>
  <si>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</si>
  <si>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</si>
  <si>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</si>
  <si>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</si>
  <si>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</si>
  <si>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</si>
  <si>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</si>
  <si>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</si>
  <si>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</si>
  <si>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</si>
  <si>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</si>
  <si>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</si>
  <si>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</si>
  <si>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</si>
  <si>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</si>
  <si>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</si>
  <si>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</si>
  <si>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</si>
  <si>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</si>
  <si>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</si>
  <si>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</si>
  <si>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</si>
  <si>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</si>
  <si>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</si>
  <si>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</si>
  <si>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</si>
  <si>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</si>
  <si>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</si>
  <si>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</si>
  <si>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</si>
  <si>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</si>
  <si>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</si>
  <si>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</si>
  <si>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</si>
  <si>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</si>
  <si>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</si>
  <si>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</si>
  <si>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</si>
  <si>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</si>
  <si>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</si>
  <si>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</si>
  <si>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</si>
  <si>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</si>
  <si>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</si>
  <si>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</si>
  <si>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</si>
  <si>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</si>
  <si>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</si>
  <si>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</si>
  <si>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</si>
  <si>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</si>
  <si>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</si>
  <si>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</si>
  <si>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</si>
  <si>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</si>
  <si>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</si>
  <si>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</si>
  <si>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</si>
  <si>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</si>
  <si>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</si>
  <si>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</si>
  <si>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</si>
  <si>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</si>
  <si>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</si>
  <si>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</si>
  <si>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</si>
  <si>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</si>
  <si>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</si>
  <si>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</si>
  <si>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</si>
  <si>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</si>
  <si>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</si>
  <si>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</si>
  <si>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</si>
  <si>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</si>
  <si>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</si>
  <si>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</si>
  <si>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</si>
  <si>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</si>
  <si>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</si>
  <si>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</si>
  <si>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</si>
  <si>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</si>
  <si>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</si>
  <si>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</si>
  <si>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</si>
  <si>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</si>
  <si>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</si>
  <si>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</si>
  <si>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</si>
  <si>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</si>
  <si>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</si>
  <si>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</si>
  <si>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</si>
  <si>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</si>
  <si>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</si>
  <si>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</si>
  <si>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</si>
  <si>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</si>
  <si>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</si>
  <si>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</si>
  <si>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</si>
  <si>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</si>
  <si>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</si>
  <si>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</si>
  <si>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</si>
  <si>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</si>
  <si>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</si>
  <si>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</si>
  <si>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</si>
  <si>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</si>
  <si>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</si>
  <si>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</si>
  <si>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</si>
  <si>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</si>
  <si>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</si>
  <si>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</si>
  <si>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</si>
  <si>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</si>
  <si>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</si>
  <si>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</si>
  <si>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</si>
  <si>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</si>
  <si>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</si>
  <si>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</si>
  <si>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</si>
  <si>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</si>
  <si>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</si>
  <si>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</si>
  <si>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</si>
  <si>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</si>
  <si>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</si>
  <si>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</si>
  <si>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</si>
  <si>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</si>
  <si>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</si>
  <si>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</si>
  <si>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</si>
  <si>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</si>
  <si>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</si>
  <si>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</si>
  <si>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</si>
  <si>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</si>
  <si>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</si>
  <si>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</si>
  <si>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</si>
  <si>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</si>
  <si>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</si>
  <si>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</si>
  <si>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</si>
  <si>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</si>
  <si>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</si>
  <si>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</si>
  <si>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</si>
  <si>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</si>
  <si>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</si>
  <si>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</si>
  <si>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</si>
  <si>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</si>
  <si>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</si>
  <si>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</si>
  <si>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</si>
  <si>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</si>
  <si>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</si>
  <si>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</si>
  <si>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</si>
  <si>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</si>
  <si>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</si>
  <si>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</si>
  <si>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</si>
  <si>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</si>
  <si>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</si>
  <si>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</si>
  <si>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</si>
  <si>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</si>
  <si>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</si>
  <si>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</si>
  <si>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</si>
  <si>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</si>
  <si>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</si>
  <si>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</si>
  <si>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</si>
  <si>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</si>
  <si>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</si>
  <si>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</si>
  <si>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</si>
  <si>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</si>
  <si>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</si>
  <si>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</si>
  <si>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</si>
  <si>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</si>
  <si>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</si>
  <si>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</si>
  <si>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</si>
  <si>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</si>
  <si>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</si>
  <si>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</si>
  <si>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</si>
  <si>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</si>
  <si>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</si>
  <si>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</si>
  <si>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</si>
  <si>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</si>
  <si>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</si>
  <si>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</si>
  <si>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</si>
  <si>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</si>
  <si>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</si>
  <si>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</si>
  <si>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</si>
  <si>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</si>
  <si>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</si>
  <si>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</si>
  <si>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</si>
  <si>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</si>
  <si>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</si>
  <si>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</si>
  <si>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</si>
  <si>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</si>
  <si>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</si>
  <si>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</si>
  <si>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</si>
  <si>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</si>
  <si>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</si>
  <si>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</si>
  <si>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</si>
  <si>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</si>
  <si>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</si>
  <si>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</si>
  <si>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</si>
  <si>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</si>
  <si>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</si>
  <si>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</si>
  <si>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</si>
  <si>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</si>
  <si>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</si>
  <si>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</si>
  <si>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</si>
  <si>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</si>
  <si>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</si>
  <si>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</si>
  <si>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</si>
  <si>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ЭГ.С</t>
  </si>
  <si>
    <t>Проверил:____________________________</t>
  </si>
  <si>
    <t xml:space="preserve">                           Раздел 1. Молниезащита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</si>
  <si>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</si>
  <si>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61%=80%*(0.9*0.85) от ФОТ
СП 31%=45%*(0.85*0.8) от ФОТ
 </t>
  </si>
  <si>
    <t>1381,38
1381,38</t>
  </si>
  <si>
    <t xml:space="preserve">1.181 Разработка грунта вручную в траншеях, копание ям вручную без креплений для стоек и столбов: ОЗП=16,9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</si>
  <si>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</si>
  <si>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61%=80%*(0.9*0.85) от ФОТ
СП 31%=45%*(0.85*0.8) от ФОТ
 </t>
  </si>
  <si>
    <t>763,31
763,31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</si>
  <si>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
 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</si>
  <si>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</si>
  <si>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78%=92%*0.85 от ФОТ
СП 52%=65%*0.8 от ФОТ
 </t>
  </si>
  <si>
    <t>251,26
246,33</t>
  </si>
  <si>
    <t xml:space="preserve">57.204 Настройка крупных систем коллективного приёма телевидения (КСКПТ): ОЗП=16,9; МАТ=5,56
 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</si>
  <si>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</si>
  <si>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81%=95%*0.85 от ФОТ
СП 52%=65%*0.8 от ФОТ
 </t>
  </si>
  <si>
    <t>541,57
188,94</t>
  </si>
  <si>
    <t>51,62
1,49</t>
  </si>
  <si>
    <t xml:space="preserve">55.350 Проводник заземляющий открыто по строительным основаниям: ОЗП=16,9; ЭМ=8,51; ЗПМ=16,9; МАТ=3,52
 </t>
  </si>
  <si>
    <t>791
51</t>
  </si>
  <si>
    <t>20,1
0,11</t>
  </si>
  <si>
    <t>36,18
0,2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</si>
  <si>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</si>
  <si>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</si>
  <si>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0,11088
0,616*180/1000</t>
  </si>
  <si>
    <t xml:space="preserve">Сталь круглая углеродистая обыкновенного качества марки ВСт3пс5-1 диаметром:10 мм; МАТ=4,997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</si>
  <si>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</si>
  <si>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</si>
  <si>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</si>
  <si>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</si>
  <si>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ОЗП=16,9; ЭМ=8,56; ЗПМ=16,9; МАТ=3,64
 </t>
  </si>
  <si>
    <t>702
51</t>
  </si>
  <si>
    <t>16,6
0,22</t>
  </si>
  <si>
    <t>18,26
0,24</t>
  </si>
  <si>
    <t>ФССЦ-101-1889
--------------------
Приказ Минстроя России от 12.11.14 №703/пр</t>
  </si>
  <si>
    <t xml:space="preserve">Сталь полосовая: 40х4 мм, кипящая, т
 </t>
  </si>
  <si>
    <t>0,1386
1,26*110/1000</t>
  </si>
  <si>
    <t xml:space="preserve">Сталь полосовая: 40х4 мм, кипящая; МАТ=5,066
 </t>
  </si>
  <si>
    <t>Цена поставщика ЭТМ</t>
  </si>
  <si>
    <t xml:space="preserve">Зажимы ДКС 155/1,18/5.56, шт
 </t>
  </si>
  <si>
    <t xml:space="preserve">Материалы; МАТ=5,56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</si>
  <si>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</si>
  <si>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</si>
  <si>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</si>
  <si>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</si>
  <si>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ОЗП=16,9; ЭМ=9,29; ЗПМ=16,9; МАТ=7,44
 </t>
  </si>
  <si>
    <t>37,92
0,73</t>
  </si>
  <si>
    <t>1,14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</si>
  <si>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</si>
  <si>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</si>
  <si>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МАТ=4,588
 </t>
  </si>
  <si>
    <t>Итого прямые затраты по разделу в ценах 2001г.</t>
  </si>
  <si>
    <t>181
6</t>
  </si>
  <si>
    <t>165,93
0,46</t>
  </si>
  <si>
    <t>Итого прямые затраты по разделу с учетом индексов, в текущих ценах</t>
  </si>
  <si>
    <t>1549
102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</si>
  <si>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</si>
  <si>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</si>
  <si>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</si>
  <si>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</si>
  <si>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</si>
  <si>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>103,18
0,46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</si>
  <si>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</si>
  <si>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</si>
  <si>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</si>
  <si>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</si>
  <si>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</si>
  <si>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</si>
  <si>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</si>
  <si>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</si>
  <si>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 xml:space="preserve">                           Раздел 2.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</si>
  <si>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</si>
  <si>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</si>
  <si>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ЭМ=11,82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</si>
  <si>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</si>
  <si>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</si>
  <si>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ЭМ=11,82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</si>
  <si>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</si>
  <si>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</si>
  <si>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</si>
  <si>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ценах 2001г.</t>
  </si>
  <si>
    <t>221
6</t>
  </si>
  <si>
    <t>Итого прямые затраты по смете с учетом индексов, в текущих ценах</t>
  </si>
  <si>
    <t>2022
102</t>
  </si>
  <si>
    <t>Итоги по смете:</t>
  </si>
  <si>
    <t xml:space="preserve">  ВСЕГО по смете</t>
  </si>
  <si>
    <t>ЛОКАЛЬНЫЙ СМЕТНЫЙ РАСЧЕТ №  02-01-03</t>
  </si>
  <si>
    <t>Капитальный ремонт многоквартирного дома по адресу: Томская область, Первомайский район, п.Улу-Юл, ул.Советская, д.13. Капитальный ремонт крыши</t>
  </si>
  <si>
    <t>на   Молниезащита</t>
  </si>
  <si>
    <t>Составлен(а) в текущих ценах по состоянию на 3 кв. 2015года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</si>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</sst>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49550" y="461391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49550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80197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6392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49550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80197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6392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showGridLines="0" tabSelected="1" zoomScale="104" zoomScaleNormal="104" zoomScalePageLayoutView="0" workbookViewId="0" topLeftCell="A1">
      <selection activeCell="P76" sqref="P76"/>
    </sheetView>
  </sheetViews>
  <sheetFormatPr defaultColWidth="9.125" defaultRowHeight="12.75"/>
  <cols>
    <col min="1" max="1" width="3.50390625" style="47" customWidth="1"/>
    <col min="2" max="2" width="16.50390625" style="47" customWidth="1"/>
    <col min="3" max="3" width="30.875" style="47" customWidth="1"/>
    <col min="4" max="4" width="6.875" style="47" customWidth="1"/>
    <col min="5" max="6" width="10.50390625" style="48" customWidth="1"/>
    <col min="7" max="7" width="9.875" style="48" customWidth="1"/>
    <col min="8" max="8" width="20.375" style="48" customWidth="1"/>
    <col min="9" max="9" width="8.50390625" style="48" customWidth="1"/>
    <col min="10" max="10" width="8.125" style="48" customWidth="1"/>
    <col min="11" max="11" width="10.125" style="48" customWidth="1"/>
    <col min="12" max="12" width="9.875" style="48" customWidth="1"/>
    <col min="13" max="13" width="7.50390625" style="48" customWidth="1"/>
    <col min="14" max="14" width="6.875" style="46" customWidth="1"/>
    <col min="15" max="15" width="9.125" style="46" customWidth="1"/>
    <col min="16" max="16" width="19.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402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401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403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4" t="s">
        <v>314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3" ht="12">
      <c r="A11" s="66" t="s">
        <v>301</v>
      </c>
      <c r="B11" s="67"/>
      <c r="C11" s="95">
        <v>79223</v>
      </c>
      <c r="D11" s="95"/>
      <c r="E11" s="95"/>
      <c r="F11" s="57" t="s">
        <v>300</v>
      </c>
      <c r="G11" s="68"/>
      <c r="H11" s="68"/>
      <c r="I11" s="68"/>
      <c r="J11" s="88" t="s">
        <v>407</v>
      </c>
      <c r="K11" s="89"/>
      <c r="L11" s="89"/>
      <c r="M11" s="89"/>
    </row>
    <row r="12" spans="1:13" ht="12">
      <c r="A12" s="66" t="s">
        <v>311</v>
      </c>
      <c r="B12" s="67"/>
      <c r="C12" s="69"/>
      <c r="D12" s="96">
        <v>25436</v>
      </c>
      <c r="E12" s="96"/>
      <c r="F12" s="57" t="s">
        <v>300</v>
      </c>
      <c r="G12" s="68"/>
      <c r="H12" s="68"/>
      <c r="I12" s="68"/>
      <c r="J12" s="89"/>
      <c r="K12" s="89"/>
      <c r="L12" s="89"/>
      <c r="M12" s="89"/>
    </row>
    <row r="13" spans="1:13" ht="12">
      <c r="A13" s="66" t="s">
        <v>404</v>
      </c>
      <c r="B13" s="46"/>
      <c r="C13" s="70"/>
      <c r="D13" s="71"/>
      <c r="E13" s="72"/>
      <c r="F13" s="73"/>
      <c r="G13" s="74"/>
      <c r="H13" s="74"/>
      <c r="I13" s="68"/>
      <c r="J13" s="89"/>
      <c r="K13" s="89"/>
      <c r="L13" s="89"/>
      <c r="M13" s="89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2" t="s">
        <v>83</v>
      </c>
      <c r="B15" s="92" t="s">
        <v>308</v>
      </c>
      <c r="C15" s="90" t="s">
        <v>313</v>
      </c>
      <c r="D15" s="90" t="s">
        <v>309</v>
      </c>
      <c r="E15" s="101" t="s">
        <v>405</v>
      </c>
      <c r="F15" s="102"/>
      <c r="G15" s="103"/>
      <c r="H15" s="90" t="s">
        <v>295</v>
      </c>
      <c r="I15" s="101" t="s">
        <v>406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93"/>
      <c r="B16" s="93"/>
      <c r="C16" s="93"/>
      <c r="D16" s="93"/>
      <c r="E16" s="104"/>
      <c r="F16" s="105"/>
      <c r="G16" s="106"/>
      <c r="H16" s="93"/>
      <c r="I16" s="99"/>
      <c r="J16" s="108"/>
      <c r="K16" s="108"/>
      <c r="L16" s="100"/>
      <c r="M16" s="99"/>
      <c r="N16" s="100"/>
    </row>
    <row r="17" spans="1:14" s="50" customFormat="1" ht="12.75" customHeight="1">
      <c r="A17" s="93"/>
      <c r="B17" s="93"/>
      <c r="C17" s="93"/>
      <c r="D17" s="93"/>
      <c r="E17" s="75" t="s">
        <v>303</v>
      </c>
      <c r="F17" s="75" t="s">
        <v>305</v>
      </c>
      <c r="G17" s="90" t="s">
        <v>307</v>
      </c>
      <c r="H17" s="93"/>
      <c r="I17" s="90" t="s">
        <v>303</v>
      </c>
      <c r="J17" s="90" t="s">
        <v>306</v>
      </c>
      <c r="K17" s="75" t="s">
        <v>305</v>
      </c>
      <c r="L17" s="90" t="s">
        <v>307</v>
      </c>
      <c r="M17" s="92" t="s">
        <v>299</v>
      </c>
      <c r="N17" s="90" t="s">
        <v>303</v>
      </c>
    </row>
    <row r="18" spans="1:14" s="50" customFormat="1" ht="11.25" customHeight="1">
      <c r="A18" s="91"/>
      <c r="B18" s="91"/>
      <c r="C18" s="91"/>
      <c r="D18" s="91"/>
      <c r="E18" s="76" t="s">
        <v>302</v>
      </c>
      <c r="F18" s="75" t="s">
        <v>304</v>
      </c>
      <c r="G18" s="91"/>
      <c r="H18" s="91"/>
      <c r="I18" s="91"/>
      <c r="J18" s="91"/>
      <c r="K18" s="75" t="s">
        <v>304</v>
      </c>
      <c r="L18" s="91"/>
      <c r="M18" s="91"/>
      <c r="N18" s="91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10" t="s">
        <v>316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44">
      <c r="A21" s="78">
        <v>1</v>
      </c>
      <c r="B21" s="79" t="s">
        <v>317</v>
      </c>
      <c r="C21" s="79" t="s">
        <v>318</v>
      </c>
      <c r="D21" s="78">
        <v>0.225</v>
      </c>
      <c r="E21" s="80" t="s">
        <v>319</v>
      </c>
      <c r="F21" s="80"/>
      <c r="G21" s="80"/>
      <c r="H21" s="81" t="s">
        <v>320</v>
      </c>
      <c r="I21" s="82">
        <v>5256</v>
      </c>
      <c r="J21" s="80">
        <v>5256</v>
      </c>
      <c r="K21" s="80"/>
      <c r="L21" s="80" t="str">
        <f>IF(0.225*0=0," ",TEXT(,ROUND((0.225*0*1),2)))</f>
        <v> </v>
      </c>
      <c r="M21" s="80">
        <v>177.1</v>
      </c>
      <c r="N21" s="80">
        <v>39.85</v>
      </c>
    </row>
    <row r="22" spans="1:14" ht="132">
      <c r="A22" s="78">
        <v>2</v>
      </c>
      <c r="B22" s="79" t="s">
        <v>321</v>
      </c>
      <c r="C22" s="79" t="s">
        <v>322</v>
      </c>
      <c r="D22" s="78">
        <v>0.225</v>
      </c>
      <c r="E22" s="80" t="s">
        <v>323</v>
      </c>
      <c r="F22" s="80"/>
      <c r="G22" s="80"/>
      <c r="H22" s="81" t="s">
        <v>324</v>
      </c>
      <c r="I22" s="82">
        <v>2907</v>
      </c>
      <c r="J22" s="80">
        <v>2907</v>
      </c>
      <c r="K22" s="80"/>
      <c r="L22" s="80" t="str">
        <f>IF(0.225*0=0," ",TEXT(,ROUND((0.225*0*1),2)))</f>
        <v> </v>
      </c>
      <c r="M22" s="80">
        <v>101.78</v>
      </c>
      <c r="N22" s="80">
        <v>22.9</v>
      </c>
    </row>
    <row r="23" spans="1:14" ht="144">
      <c r="A23" s="78">
        <v>3</v>
      </c>
      <c r="B23" s="79" t="s">
        <v>325</v>
      </c>
      <c r="C23" s="79" t="s">
        <v>326</v>
      </c>
      <c r="D23" s="78">
        <v>2</v>
      </c>
      <c r="E23" s="80" t="s">
        <v>327</v>
      </c>
      <c r="F23" s="80"/>
      <c r="G23" s="80">
        <v>4.93</v>
      </c>
      <c r="H23" s="81" t="s">
        <v>328</v>
      </c>
      <c r="I23" s="82">
        <v>8388</v>
      </c>
      <c r="J23" s="80">
        <v>8332</v>
      </c>
      <c r="K23" s="80"/>
      <c r="L23" s="80" t="str">
        <f>IF(2*4.93=0," ",TEXT(,ROUND((2*4.93*5.56),2)))</f>
        <v>54.82</v>
      </c>
      <c r="M23" s="80">
        <v>23.8</v>
      </c>
      <c r="N23" s="80">
        <v>47.6</v>
      </c>
    </row>
    <row r="24" spans="1:14" ht="60">
      <c r="A24" s="78">
        <v>4</v>
      </c>
      <c r="B24" s="79" t="s">
        <v>329</v>
      </c>
      <c r="C24" s="79" t="s">
        <v>330</v>
      </c>
      <c r="D24" s="78">
        <v>1.8</v>
      </c>
      <c r="E24" s="80" t="s">
        <v>331</v>
      </c>
      <c r="F24" s="80" t="s">
        <v>332</v>
      </c>
      <c r="G24" s="80">
        <v>301.01</v>
      </c>
      <c r="H24" s="81" t="s">
        <v>333</v>
      </c>
      <c r="I24" s="82">
        <v>8445</v>
      </c>
      <c r="J24" s="80">
        <v>5746</v>
      </c>
      <c r="K24" s="80" t="s">
        <v>334</v>
      </c>
      <c r="L24" s="80" t="str">
        <f>IF(1.8*301.01=0," ",TEXT(,ROUND((1.8*301.01*3.52),2)))</f>
        <v>1907.2</v>
      </c>
      <c r="M24" s="80" t="s">
        <v>335</v>
      </c>
      <c r="N24" s="80" t="s">
        <v>336</v>
      </c>
    </row>
    <row r="25" spans="1:14" ht="60">
      <c r="A25" s="78">
        <v>5</v>
      </c>
      <c r="B25" s="79" t="s">
        <v>337</v>
      </c>
      <c r="C25" s="79" t="s">
        <v>338</v>
      </c>
      <c r="D25" s="78" t="s">
        <v>339</v>
      </c>
      <c r="E25" s="80">
        <v>5230.01</v>
      </c>
      <c r="F25" s="80"/>
      <c r="G25" s="80">
        <v>5230.01</v>
      </c>
      <c r="H25" s="81" t="s">
        <v>340</v>
      </c>
      <c r="I25" s="82">
        <v>2898</v>
      </c>
      <c r="J25" s="80"/>
      <c r="K25" s="80"/>
      <c r="L25" s="80" t="str">
        <f>IF(0.11088*5230.01=0," ",TEXT(,ROUND((0.11088*5230.01*4.997),2)))</f>
        <v>2897.78</v>
      </c>
      <c r="M25" s="80"/>
      <c r="N25" s="80"/>
    </row>
    <row r="26" spans="1:14" ht="60">
      <c r="A26" s="78">
        <v>6</v>
      </c>
      <c r="B26" s="79" t="s">
        <v>341</v>
      </c>
      <c r="C26" s="79" t="s">
        <v>342</v>
      </c>
      <c r="D26" s="78">
        <v>1.1</v>
      </c>
      <c r="E26" s="80" t="s">
        <v>343</v>
      </c>
      <c r="F26" s="80" t="s">
        <v>344</v>
      </c>
      <c r="G26" s="80">
        <v>41.59</v>
      </c>
      <c r="H26" s="81" t="s">
        <v>345</v>
      </c>
      <c r="I26" s="82">
        <v>3773</v>
      </c>
      <c r="J26" s="80">
        <v>2907</v>
      </c>
      <c r="K26" s="80" t="s">
        <v>346</v>
      </c>
      <c r="L26" s="80" t="str">
        <f>IF(1.1*41.59=0," ",TEXT(,ROUND((1.1*41.59*3.64),2)))</f>
        <v>166.53</v>
      </c>
      <c r="M26" s="80" t="s">
        <v>347</v>
      </c>
      <c r="N26" s="80" t="s">
        <v>348</v>
      </c>
    </row>
    <row r="27" spans="1:14" ht="60">
      <c r="A27" s="78">
        <v>7</v>
      </c>
      <c r="B27" s="79" t="s">
        <v>349</v>
      </c>
      <c r="C27" s="79" t="s">
        <v>350</v>
      </c>
      <c r="D27" s="78" t="s">
        <v>351</v>
      </c>
      <c r="E27" s="80">
        <v>6200</v>
      </c>
      <c r="F27" s="80"/>
      <c r="G27" s="80">
        <v>6200</v>
      </c>
      <c r="H27" s="81" t="s">
        <v>352</v>
      </c>
      <c r="I27" s="82">
        <v>4352</v>
      </c>
      <c r="J27" s="80"/>
      <c r="K27" s="80"/>
      <c r="L27" s="80" t="str">
        <f>IF(0.1386*6200=0," ",TEXT(,ROUND((0.1386*6200*5.066),2)))</f>
        <v>4353.32</v>
      </c>
      <c r="M27" s="80"/>
      <c r="N27" s="80"/>
    </row>
    <row r="28" spans="1:14" ht="24">
      <c r="A28" s="78">
        <v>8</v>
      </c>
      <c r="B28" s="79" t="s">
        <v>353</v>
      </c>
      <c r="C28" s="79" t="s">
        <v>354</v>
      </c>
      <c r="D28" s="78">
        <v>90</v>
      </c>
      <c r="E28" s="80">
        <v>23.63</v>
      </c>
      <c r="F28" s="80"/>
      <c r="G28" s="80">
        <v>23.63</v>
      </c>
      <c r="H28" s="81" t="s">
        <v>355</v>
      </c>
      <c r="I28" s="82">
        <v>11826</v>
      </c>
      <c r="J28" s="80"/>
      <c r="K28" s="80"/>
      <c r="L28" s="80" t="str">
        <f>IF(90*23.63=0," ",TEXT(,ROUND((90*23.63*5.56),2)))</f>
        <v>11824.45</v>
      </c>
      <c r="M28" s="80"/>
      <c r="N28" s="80"/>
    </row>
    <row r="29" spans="1:14" ht="72">
      <c r="A29" s="78">
        <v>9</v>
      </c>
      <c r="B29" s="79" t="s">
        <v>356</v>
      </c>
      <c r="C29" s="79" t="s">
        <v>357</v>
      </c>
      <c r="D29" s="78">
        <v>0.03</v>
      </c>
      <c r="E29" s="80" t="s">
        <v>358</v>
      </c>
      <c r="F29" s="80" t="s">
        <v>359</v>
      </c>
      <c r="G29" s="80">
        <v>212.02</v>
      </c>
      <c r="H29" s="81" t="s">
        <v>360</v>
      </c>
      <c r="I29" s="82">
        <v>287</v>
      </c>
      <c r="J29" s="80">
        <v>186</v>
      </c>
      <c r="K29" s="80">
        <v>56</v>
      </c>
      <c r="L29" s="80" t="str">
        <f>IF(0.03*212.02=0," ",TEXT(,ROUND((0.03*212.02*7.44),2)))</f>
        <v>47.32</v>
      </c>
      <c r="M29" s="80" t="s">
        <v>361</v>
      </c>
      <c r="N29" s="80" t="s">
        <v>362</v>
      </c>
    </row>
    <row r="30" spans="1:14" ht="84">
      <c r="A30" s="78">
        <v>10</v>
      </c>
      <c r="B30" s="79" t="s">
        <v>363</v>
      </c>
      <c r="C30" s="79" t="s">
        <v>364</v>
      </c>
      <c r="D30" s="78">
        <v>3</v>
      </c>
      <c r="E30" s="80">
        <v>28.05</v>
      </c>
      <c r="F30" s="80"/>
      <c r="G30" s="80">
        <v>28.05</v>
      </c>
      <c r="H30" s="81" t="s">
        <v>365</v>
      </c>
      <c r="I30" s="82">
        <v>385</v>
      </c>
      <c r="J30" s="80"/>
      <c r="K30" s="80"/>
      <c r="L30" s="80" t="str">
        <f>IF(3*28.05=0," ",TEXT(,ROUND((3*28.05*4.588),2)))</f>
        <v>386.08</v>
      </c>
      <c r="M30" s="80"/>
      <c r="N30" s="80"/>
    </row>
    <row r="31" spans="1:14" ht="24">
      <c r="A31" s="109" t="s">
        <v>366</v>
      </c>
      <c r="B31" s="109"/>
      <c r="C31" s="109"/>
      <c r="D31" s="109"/>
      <c r="E31" s="109"/>
      <c r="F31" s="109"/>
      <c r="G31" s="109"/>
      <c r="H31" s="109"/>
      <c r="I31" s="82">
        <v>5933</v>
      </c>
      <c r="J31" s="80">
        <v>1499</v>
      </c>
      <c r="K31" s="80" t="s">
        <v>367</v>
      </c>
      <c r="L31" s="80">
        <v>4253</v>
      </c>
      <c r="M31" s="80"/>
      <c r="N31" s="80" t="s">
        <v>368</v>
      </c>
    </row>
    <row r="32" spans="1:14" ht="24">
      <c r="A32" s="109" t="s">
        <v>369</v>
      </c>
      <c r="B32" s="109"/>
      <c r="C32" s="109"/>
      <c r="D32" s="109"/>
      <c r="E32" s="109"/>
      <c r="F32" s="109"/>
      <c r="G32" s="109"/>
      <c r="H32" s="109"/>
      <c r="I32" s="82">
        <v>48517</v>
      </c>
      <c r="J32" s="80">
        <v>25334</v>
      </c>
      <c r="K32" s="80" t="s">
        <v>370</v>
      </c>
      <c r="L32" s="80">
        <v>21634</v>
      </c>
      <c r="M32" s="80"/>
      <c r="N32" s="80" t="s">
        <v>368</v>
      </c>
    </row>
    <row r="33" spans="1:14" ht="12">
      <c r="A33" s="109" t="s">
        <v>371</v>
      </c>
      <c r="B33" s="109"/>
      <c r="C33" s="109"/>
      <c r="D33" s="109"/>
      <c r="E33" s="109"/>
      <c r="F33" s="109"/>
      <c r="G33" s="109"/>
      <c r="H33" s="109"/>
      <c r="I33" s="82">
        <v>18720</v>
      </c>
      <c r="J33" s="80"/>
      <c r="K33" s="80"/>
      <c r="L33" s="80"/>
      <c r="M33" s="80"/>
      <c r="N33" s="80"/>
    </row>
    <row r="34" spans="1:14" ht="12">
      <c r="A34" s="109" t="s">
        <v>372</v>
      </c>
      <c r="B34" s="109"/>
      <c r="C34" s="109"/>
      <c r="D34" s="109"/>
      <c r="E34" s="109"/>
      <c r="F34" s="109"/>
      <c r="G34" s="109"/>
      <c r="H34" s="109"/>
      <c r="I34" s="82">
        <v>11513</v>
      </c>
      <c r="J34" s="80"/>
      <c r="K34" s="80"/>
      <c r="L34" s="80"/>
      <c r="M34" s="80"/>
      <c r="N34" s="80"/>
    </row>
    <row r="35" spans="1:14" ht="12">
      <c r="A35" s="110" t="s">
        <v>373</v>
      </c>
      <c r="B35" s="110"/>
      <c r="C35" s="110"/>
      <c r="D35" s="110"/>
      <c r="E35" s="110"/>
      <c r="F35" s="110"/>
      <c r="G35" s="110"/>
      <c r="H35" s="110"/>
      <c r="I35" s="82"/>
      <c r="J35" s="80"/>
      <c r="K35" s="80"/>
      <c r="L35" s="80"/>
      <c r="M35" s="80"/>
      <c r="N35" s="80"/>
    </row>
    <row r="36" spans="1:14" ht="12">
      <c r="A36" s="109" t="s">
        <v>374</v>
      </c>
      <c r="B36" s="109"/>
      <c r="C36" s="109"/>
      <c r="D36" s="109"/>
      <c r="E36" s="109"/>
      <c r="F36" s="109"/>
      <c r="G36" s="109"/>
      <c r="H36" s="109"/>
      <c r="I36" s="82">
        <v>35134</v>
      </c>
      <c r="J36" s="80"/>
      <c r="K36" s="80"/>
      <c r="L36" s="80"/>
      <c r="M36" s="80"/>
      <c r="N36" s="80">
        <v>62.75</v>
      </c>
    </row>
    <row r="37" spans="1:14" ht="24">
      <c r="A37" s="109" t="s">
        <v>375</v>
      </c>
      <c r="B37" s="109"/>
      <c r="C37" s="109"/>
      <c r="D37" s="109"/>
      <c r="E37" s="109"/>
      <c r="F37" s="109"/>
      <c r="G37" s="109"/>
      <c r="H37" s="109"/>
      <c r="I37" s="82">
        <v>43616</v>
      </c>
      <c r="J37" s="80"/>
      <c r="K37" s="80"/>
      <c r="L37" s="80"/>
      <c r="M37" s="80"/>
      <c r="N37" s="80" t="s">
        <v>376</v>
      </c>
    </row>
    <row r="38" spans="1:14" ht="24">
      <c r="A38" s="109" t="s">
        <v>377</v>
      </c>
      <c r="B38" s="109"/>
      <c r="C38" s="109"/>
      <c r="D38" s="109"/>
      <c r="E38" s="109"/>
      <c r="F38" s="109"/>
      <c r="G38" s="109"/>
      <c r="H38" s="109"/>
      <c r="I38" s="82">
        <v>78750</v>
      </c>
      <c r="J38" s="80"/>
      <c r="K38" s="80"/>
      <c r="L38" s="80"/>
      <c r="M38" s="80"/>
      <c r="N38" s="80" t="s">
        <v>368</v>
      </c>
    </row>
    <row r="39" spans="1:14" ht="12">
      <c r="A39" s="109" t="s">
        <v>378</v>
      </c>
      <c r="B39" s="109"/>
      <c r="C39" s="109"/>
      <c r="D39" s="109"/>
      <c r="E39" s="109"/>
      <c r="F39" s="109"/>
      <c r="G39" s="109"/>
      <c r="H39" s="109"/>
      <c r="I39" s="82"/>
      <c r="J39" s="80"/>
      <c r="K39" s="80"/>
      <c r="L39" s="80"/>
      <c r="M39" s="80"/>
      <c r="N39" s="80"/>
    </row>
    <row r="40" spans="1:14" ht="12">
      <c r="A40" s="109" t="s">
        <v>379</v>
      </c>
      <c r="B40" s="109"/>
      <c r="C40" s="109"/>
      <c r="D40" s="109"/>
      <c r="E40" s="109"/>
      <c r="F40" s="109"/>
      <c r="G40" s="109"/>
      <c r="H40" s="109"/>
      <c r="I40" s="82">
        <v>21634</v>
      </c>
      <c r="J40" s="80"/>
      <c r="K40" s="80"/>
      <c r="L40" s="80"/>
      <c r="M40" s="80"/>
      <c r="N40" s="80"/>
    </row>
    <row r="41" spans="1:14" ht="12">
      <c r="A41" s="109" t="s">
        <v>380</v>
      </c>
      <c r="B41" s="109"/>
      <c r="C41" s="109"/>
      <c r="D41" s="109"/>
      <c r="E41" s="109"/>
      <c r="F41" s="109"/>
      <c r="G41" s="109"/>
      <c r="H41" s="109"/>
      <c r="I41" s="82">
        <v>1549</v>
      </c>
      <c r="J41" s="80"/>
      <c r="K41" s="80"/>
      <c r="L41" s="80"/>
      <c r="M41" s="80"/>
      <c r="N41" s="80"/>
    </row>
    <row r="42" spans="1:14" ht="12">
      <c r="A42" s="109" t="s">
        <v>381</v>
      </c>
      <c r="B42" s="109"/>
      <c r="C42" s="109"/>
      <c r="D42" s="109"/>
      <c r="E42" s="109"/>
      <c r="F42" s="109"/>
      <c r="G42" s="109"/>
      <c r="H42" s="109"/>
      <c r="I42" s="82">
        <v>25436</v>
      </c>
      <c r="J42" s="80"/>
      <c r="K42" s="80"/>
      <c r="L42" s="80"/>
      <c r="M42" s="80"/>
      <c r="N42" s="80"/>
    </row>
    <row r="43" spans="1:14" ht="12">
      <c r="A43" s="109" t="s">
        <v>382</v>
      </c>
      <c r="B43" s="109"/>
      <c r="C43" s="109"/>
      <c r="D43" s="109"/>
      <c r="E43" s="109"/>
      <c r="F43" s="109"/>
      <c r="G43" s="109"/>
      <c r="H43" s="109"/>
      <c r="I43" s="82">
        <v>18720</v>
      </c>
      <c r="J43" s="80"/>
      <c r="K43" s="80"/>
      <c r="L43" s="80"/>
      <c r="M43" s="80"/>
      <c r="N43" s="80"/>
    </row>
    <row r="44" spans="1:14" ht="12">
      <c r="A44" s="109" t="s">
        <v>383</v>
      </c>
      <c r="B44" s="109"/>
      <c r="C44" s="109"/>
      <c r="D44" s="109"/>
      <c r="E44" s="109"/>
      <c r="F44" s="109"/>
      <c r="G44" s="109"/>
      <c r="H44" s="109"/>
      <c r="I44" s="82">
        <v>11513</v>
      </c>
      <c r="J44" s="80"/>
      <c r="K44" s="80"/>
      <c r="L44" s="80"/>
      <c r="M44" s="80"/>
      <c r="N44" s="80"/>
    </row>
    <row r="45" spans="1:14" ht="24">
      <c r="A45" s="110" t="s">
        <v>384</v>
      </c>
      <c r="B45" s="110"/>
      <c r="C45" s="110"/>
      <c r="D45" s="110"/>
      <c r="E45" s="110"/>
      <c r="F45" s="110"/>
      <c r="G45" s="110"/>
      <c r="H45" s="110"/>
      <c r="I45" s="82">
        <v>78750</v>
      </c>
      <c r="J45" s="80"/>
      <c r="K45" s="80"/>
      <c r="L45" s="80"/>
      <c r="M45" s="80"/>
      <c r="N45" s="80" t="s">
        <v>368</v>
      </c>
    </row>
    <row r="46" spans="1:14" ht="17.25" customHeight="1">
      <c r="A46" s="110" t="s">
        <v>385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ht="192">
      <c r="A47" s="78">
        <v>11</v>
      </c>
      <c r="B47" s="79" t="s">
        <v>386</v>
      </c>
      <c r="C47" s="79" t="s">
        <v>387</v>
      </c>
      <c r="D47" s="78">
        <v>0.273</v>
      </c>
      <c r="E47" s="80">
        <v>137.9</v>
      </c>
      <c r="F47" s="80">
        <v>137.9</v>
      </c>
      <c r="G47" s="80"/>
      <c r="H47" s="81" t="s">
        <v>388</v>
      </c>
      <c r="I47" s="82">
        <v>449</v>
      </c>
      <c r="J47" s="80"/>
      <c r="K47" s="80">
        <v>449</v>
      </c>
      <c r="L47" s="80" t="str">
        <f>IF(0.273*0=0," ",TEXT(,ROUND((0.273*0*1),2)))</f>
        <v> </v>
      </c>
      <c r="M47" s="80"/>
      <c r="N47" s="80"/>
    </row>
    <row r="48" spans="1:14" ht="204">
      <c r="A48" s="78">
        <v>12</v>
      </c>
      <c r="B48" s="79" t="s">
        <v>389</v>
      </c>
      <c r="C48" s="79" t="s">
        <v>390</v>
      </c>
      <c r="D48" s="78">
        <v>0.273</v>
      </c>
      <c r="E48" s="80">
        <v>8.7</v>
      </c>
      <c r="F48" s="80">
        <v>8.7</v>
      </c>
      <c r="G48" s="80"/>
      <c r="H48" s="81" t="s">
        <v>391</v>
      </c>
      <c r="I48" s="82">
        <v>24</v>
      </c>
      <c r="J48" s="80"/>
      <c r="K48" s="80">
        <v>24</v>
      </c>
      <c r="L48" s="80" t="str">
        <f>IF(0.273*0=0," ",TEXT(,ROUND((0.273*0*1),2)))</f>
        <v> </v>
      </c>
      <c r="M48" s="80"/>
      <c r="N48" s="80"/>
    </row>
    <row r="49" spans="1:14" ht="12">
      <c r="A49" s="109" t="s">
        <v>366</v>
      </c>
      <c r="B49" s="109"/>
      <c r="C49" s="109"/>
      <c r="D49" s="109"/>
      <c r="E49" s="109"/>
      <c r="F49" s="109"/>
      <c r="G49" s="109"/>
      <c r="H49" s="109"/>
      <c r="I49" s="82">
        <v>40</v>
      </c>
      <c r="J49" s="80"/>
      <c r="K49" s="80">
        <v>40</v>
      </c>
      <c r="L49" s="80"/>
      <c r="M49" s="80"/>
      <c r="N49" s="80"/>
    </row>
    <row r="50" spans="1:14" ht="12">
      <c r="A50" s="109" t="s">
        <v>369</v>
      </c>
      <c r="B50" s="109"/>
      <c r="C50" s="109"/>
      <c r="D50" s="109"/>
      <c r="E50" s="109"/>
      <c r="F50" s="109"/>
      <c r="G50" s="109"/>
      <c r="H50" s="109"/>
      <c r="I50" s="82">
        <v>473</v>
      </c>
      <c r="J50" s="80"/>
      <c r="K50" s="80">
        <v>473</v>
      </c>
      <c r="L50" s="80"/>
      <c r="M50" s="80"/>
      <c r="N50" s="80"/>
    </row>
    <row r="51" spans="1:14" ht="12">
      <c r="A51" s="110" t="s">
        <v>392</v>
      </c>
      <c r="B51" s="110"/>
      <c r="C51" s="110"/>
      <c r="D51" s="110"/>
      <c r="E51" s="110"/>
      <c r="F51" s="110"/>
      <c r="G51" s="110"/>
      <c r="H51" s="110"/>
      <c r="I51" s="82"/>
      <c r="J51" s="80"/>
      <c r="K51" s="80"/>
      <c r="L51" s="80"/>
      <c r="M51" s="80"/>
      <c r="N51" s="80"/>
    </row>
    <row r="52" spans="1:14" ht="12">
      <c r="A52" s="109" t="s">
        <v>393</v>
      </c>
      <c r="B52" s="109"/>
      <c r="C52" s="109"/>
      <c r="D52" s="109"/>
      <c r="E52" s="109"/>
      <c r="F52" s="109"/>
      <c r="G52" s="109"/>
      <c r="H52" s="109"/>
      <c r="I52" s="82">
        <v>473</v>
      </c>
      <c r="J52" s="80"/>
      <c r="K52" s="80"/>
      <c r="L52" s="80"/>
      <c r="M52" s="80"/>
      <c r="N52" s="80"/>
    </row>
    <row r="53" spans="1:14" ht="12">
      <c r="A53" s="109" t="s">
        <v>377</v>
      </c>
      <c r="B53" s="109"/>
      <c r="C53" s="109"/>
      <c r="D53" s="109"/>
      <c r="E53" s="109"/>
      <c r="F53" s="109"/>
      <c r="G53" s="109"/>
      <c r="H53" s="109"/>
      <c r="I53" s="82">
        <v>473</v>
      </c>
      <c r="J53" s="80"/>
      <c r="K53" s="80"/>
      <c r="L53" s="80"/>
      <c r="M53" s="80"/>
      <c r="N53" s="80"/>
    </row>
    <row r="54" spans="1:14" ht="12">
      <c r="A54" s="109" t="s">
        <v>378</v>
      </c>
      <c r="B54" s="109"/>
      <c r="C54" s="109"/>
      <c r="D54" s="109"/>
      <c r="E54" s="109"/>
      <c r="F54" s="109"/>
      <c r="G54" s="109"/>
      <c r="H54" s="109"/>
      <c r="I54" s="82"/>
      <c r="J54" s="80"/>
      <c r="K54" s="80"/>
      <c r="L54" s="80"/>
      <c r="M54" s="80"/>
      <c r="N54" s="80"/>
    </row>
    <row r="55" spans="1:14" ht="12">
      <c r="A55" s="109" t="s">
        <v>380</v>
      </c>
      <c r="B55" s="109"/>
      <c r="C55" s="109"/>
      <c r="D55" s="109"/>
      <c r="E55" s="109"/>
      <c r="F55" s="109"/>
      <c r="G55" s="109"/>
      <c r="H55" s="109"/>
      <c r="I55" s="82">
        <v>473</v>
      </c>
      <c r="J55" s="80"/>
      <c r="K55" s="80"/>
      <c r="L55" s="80"/>
      <c r="M55" s="80"/>
      <c r="N55" s="80"/>
    </row>
    <row r="56" spans="1:14" ht="12">
      <c r="A56" s="110" t="s">
        <v>394</v>
      </c>
      <c r="B56" s="110"/>
      <c r="C56" s="110"/>
      <c r="D56" s="110"/>
      <c r="E56" s="110"/>
      <c r="F56" s="110"/>
      <c r="G56" s="110"/>
      <c r="H56" s="110"/>
      <c r="I56" s="82">
        <v>473</v>
      </c>
      <c r="J56" s="80"/>
      <c r="K56" s="80"/>
      <c r="L56" s="80"/>
      <c r="M56" s="80"/>
      <c r="N56" s="80"/>
    </row>
    <row r="57" spans="1:14" ht="24">
      <c r="A57" s="111" t="s">
        <v>395</v>
      </c>
      <c r="B57" s="109"/>
      <c r="C57" s="109"/>
      <c r="D57" s="109"/>
      <c r="E57" s="109"/>
      <c r="F57" s="109"/>
      <c r="G57" s="109"/>
      <c r="H57" s="109"/>
      <c r="I57" s="83">
        <v>5973</v>
      </c>
      <c r="J57" s="83">
        <v>1499</v>
      </c>
      <c r="K57" s="83" t="s">
        <v>396</v>
      </c>
      <c r="L57" s="83">
        <v>4253</v>
      </c>
      <c r="M57" s="83"/>
      <c r="N57" s="83" t="s">
        <v>368</v>
      </c>
    </row>
    <row r="58" spans="1:14" ht="24">
      <c r="A58" s="111" t="s">
        <v>397</v>
      </c>
      <c r="B58" s="109"/>
      <c r="C58" s="109"/>
      <c r="D58" s="109"/>
      <c r="E58" s="109"/>
      <c r="F58" s="109"/>
      <c r="G58" s="109"/>
      <c r="H58" s="109"/>
      <c r="I58" s="83">
        <v>48990</v>
      </c>
      <c r="J58" s="83">
        <v>25334</v>
      </c>
      <c r="K58" s="83" t="s">
        <v>398</v>
      </c>
      <c r="L58" s="83">
        <v>21634</v>
      </c>
      <c r="M58" s="83"/>
      <c r="N58" s="83" t="s">
        <v>368</v>
      </c>
    </row>
    <row r="59" spans="1:14" ht="12">
      <c r="A59" s="111" t="s">
        <v>371</v>
      </c>
      <c r="B59" s="109"/>
      <c r="C59" s="109"/>
      <c r="D59" s="109"/>
      <c r="E59" s="109"/>
      <c r="F59" s="109"/>
      <c r="G59" s="109"/>
      <c r="H59" s="109"/>
      <c r="I59" s="83">
        <v>18720</v>
      </c>
      <c r="J59" s="83"/>
      <c r="K59" s="83"/>
      <c r="L59" s="83"/>
      <c r="M59" s="83"/>
      <c r="N59" s="83"/>
    </row>
    <row r="60" spans="1:14" ht="12">
      <c r="A60" s="111" t="s">
        <v>372</v>
      </c>
      <c r="B60" s="109"/>
      <c r="C60" s="109"/>
      <c r="D60" s="109"/>
      <c r="E60" s="109"/>
      <c r="F60" s="109"/>
      <c r="G60" s="109"/>
      <c r="H60" s="109"/>
      <c r="I60" s="83">
        <v>11513</v>
      </c>
      <c r="J60" s="83"/>
      <c r="K60" s="83"/>
      <c r="L60" s="83"/>
      <c r="M60" s="83"/>
      <c r="N60" s="83"/>
    </row>
    <row r="61" spans="1:14" ht="12">
      <c r="A61" s="112" t="s">
        <v>399</v>
      </c>
      <c r="B61" s="110"/>
      <c r="C61" s="110"/>
      <c r="D61" s="110"/>
      <c r="E61" s="110"/>
      <c r="F61" s="110"/>
      <c r="G61" s="110"/>
      <c r="H61" s="110"/>
      <c r="I61" s="83"/>
      <c r="J61" s="83"/>
      <c r="K61" s="83"/>
      <c r="L61" s="83"/>
      <c r="M61" s="83"/>
      <c r="N61" s="83"/>
    </row>
    <row r="62" spans="1:14" ht="12">
      <c r="A62" s="111" t="s">
        <v>374</v>
      </c>
      <c r="B62" s="109"/>
      <c r="C62" s="109"/>
      <c r="D62" s="109"/>
      <c r="E62" s="109"/>
      <c r="F62" s="109"/>
      <c r="G62" s="109"/>
      <c r="H62" s="109"/>
      <c r="I62" s="83">
        <v>35607</v>
      </c>
      <c r="J62" s="83"/>
      <c r="K62" s="83"/>
      <c r="L62" s="83"/>
      <c r="M62" s="83"/>
      <c r="N62" s="83">
        <v>62.75</v>
      </c>
    </row>
    <row r="63" spans="1:14" ht="24">
      <c r="A63" s="111" t="s">
        <v>375</v>
      </c>
      <c r="B63" s="109"/>
      <c r="C63" s="109"/>
      <c r="D63" s="109"/>
      <c r="E63" s="109"/>
      <c r="F63" s="109"/>
      <c r="G63" s="109"/>
      <c r="H63" s="109"/>
      <c r="I63" s="83">
        <v>43616</v>
      </c>
      <c r="J63" s="83"/>
      <c r="K63" s="83"/>
      <c r="L63" s="83"/>
      <c r="M63" s="83"/>
      <c r="N63" s="83" t="s">
        <v>376</v>
      </c>
    </row>
    <row r="64" spans="1:14" ht="24">
      <c r="A64" s="111" t="s">
        <v>377</v>
      </c>
      <c r="B64" s="109"/>
      <c r="C64" s="109"/>
      <c r="D64" s="109"/>
      <c r="E64" s="109"/>
      <c r="F64" s="109"/>
      <c r="G64" s="109"/>
      <c r="H64" s="109"/>
      <c r="I64" s="83">
        <v>79223</v>
      </c>
      <c r="J64" s="83"/>
      <c r="K64" s="83"/>
      <c r="L64" s="83"/>
      <c r="M64" s="83"/>
      <c r="N64" s="83" t="s">
        <v>368</v>
      </c>
    </row>
    <row r="65" spans="1:14" ht="12">
      <c r="A65" s="111" t="s">
        <v>378</v>
      </c>
      <c r="B65" s="109"/>
      <c r="C65" s="109"/>
      <c r="D65" s="109"/>
      <c r="E65" s="109"/>
      <c r="F65" s="109"/>
      <c r="G65" s="109"/>
      <c r="H65" s="109"/>
      <c r="I65" s="83"/>
      <c r="J65" s="83"/>
      <c r="K65" s="83"/>
      <c r="L65" s="83"/>
      <c r="M65" s="83"/>
      <c r="N65" s="83"/>
    </row>
    <row r="66" spans="1:14" ht="12">
      <c r="A66" s="111" t="s">
        <v>379</v>
      </c>
      <c r="B66" s="109"/>
      <c r="C66" s="109"/>
      <c r="D66" s="109"/>
      <c r="E66" s="109"/>
      <c r="F66" s="109"/>
      <c r="G66" s="109"/>
      <c r="H66" s="109"/>
      <c r="I66" s="83">
        <v>21634</v>
      </c>
      <c r="J66" s="83"/>
      <c r="K66" s="83"/>
      <c r="L66" s="83"/>
      <c r="M66" s="83"/>
      <c r="N66" s="83"/>
    </row>
    <row r="67" spans="1:14" ht="12">
      <c r="A67" s="111" t="s">
        <v>380</v>
      </c>
      <c r="B67" s="109"/>
      <c r="C67" s="109"/>
      <c r="D67" s="109"/>
      <c r="E67" s="109"/>
      <c r="F67" s="109"/>
      <c r="G67" s="109"/>
      <c r="H67" s="109"/>
      <c r="I67" s="83">
        <v>2022</v>
      </c>
      <c r="J67" s="83"/>
      <c r="K67" s="83"/>
      <c r="L67" s="83"/>
      <c r="M67" s="83"/>
      <c r="N67" s="83"/>
    </row>
    <row r="68" spans="1:14" ht="12">
      <c r="A68" s="111" t="s">
        <v>381</v>
      </c>
      <c r="B68" s="109"/>
      <c r="C68" s="109"/>
      <c r="D68" s="109"/>
      <c r="E68" s="109"/>
      <c r="F68" s="109"/>
      <c r="G68" s="109"/>
      <c r="H68" s="109"/>
      <c r="I68" s="83">
        <v>25436</v>
      </c>
      <c r="J68" s="83"/>
      <c r="K68" s="83"/>
      <c r="L68" s="83"/>
      <c r="M68" s="83"/>
      <c r="N68" s="83"/>
    </row>
    <row r="69" spans="1:14" ht="12">
      <c r="A69" s="111" t="s">
        <v>382</v>
      </c>
      <c r="B69" s="109"/>
      <c r="C69" s="109"/>
      <c r="D69" s="109"/>
      <c r="E69" s="109"/>
      <c r="F69" s="109"/>
      <c r="G69" s="109"/>
      <c r="H69" s="109"/>
      <c r="I69" s="83">
        <v>18720</v>
      </c>
      <c r="J69" s="83"/>
      <c r="K69" s="83"/>
      <c r="L69" s="83"/>
      <c r="M69" s="83"/>
      <c r="N69" s="83"/>
    </row>
    <row r="70" spans="1:14" ht="12">
      <c r="A70" s="111" t="s">
        <v>383</v>
      </c>
      <c r="B70" s="109"/>
      <c r="C70" s="109"/>
      <c r="D70" s="109"/>
      <c r="E70" s="109"/>
      <c r="F70" s="109"/>
      <c r="G70" s="109"/>
      <c r="H70" s="109"/>
      <c r="I70" s="83">
        <v>11513</v>
      </c>
      <c r="J70" s="83"/>
      <c r="K70" s="83"/>
      <c r="L70" s="83"/>
      <c r="M70" s="83"/>
      <c r="N70" s="83"/>
    </row>
    <row r="71" spans="1:14" ht="24">
      <c r="A71" s="112" t="s">
        <v>400</v>
      </c>
      <c r="B71" s="110"/>
      <c r="C71" s="110"/>
      <c r="D71" s="110"/>
      <c r="E71" s="110"/>
      <c r="F71" s="110"/>
      <c r="G71" s="110"/>
      <c r="H71" s="110"/>
      <c r="I71" s="83">
        <v>79223</v>
      </c>
      <c r="J71" s="83"/>
      <c r="K71" s="83"/>
      <c r="L71" s="83"/>
      <c r="M71" s="83"/>
      <c r="N71" s="83" t="s">
        <v>368</v>
      </c>
    </row>
    <row r="72" spans="1:13" ht="12">
      <c r="A72" s="84"/>
      <c r="B72" s="85"/>
      <c r="C72" s="85"/>
      <c r="D72" s="84"/>
      <c r="E72" s="73"/>
      <c r="F72" s="73"/>
      <c r="G72" s="73"/>
      <c r="H72" s="73"/>
      <c r="I72" s="86"/>
      <c r="J72" s="73"/>
      <c r="K72" s="73"/>
      <c r="L72" s="73"/>
      <c r="M72" s="73"/>
    </row>
    <row r="73" spans="1:13" ht="12">
      <c r="A73" s="84"/>
      <c r="B73" s="85"/>
      <c r="C73" s="85"/>
      <c r="D73" s="84"/>
      <c r="E73" s="73"/>
      <c r="F73" s="73"/>
      <c r="G73" s="73"/>
      <c r="H73" s="73"/>
      <c r="I73" s="86"/>
      <c r="J73" s="73"/>
      <c r="K73" s="73"/>
      <c r="L73" s="73"/>
      <c r="M73" s="73"/>
    </row>
    <row r="74" spans="1:13" ht="12">
      <c r="A74" s="84"/>
      <c r="B74" s="85"/>
      <c r="C74" s="87" t="s">
        <v>408</v>
      </c>
      <c r="D74" s="84"/>
      <c r="E74" s="73"/>
      <c r="F74" s="87" t="s">
        <v>315</v>
      </c>
      <c r="G74" s="87"/>
      <c r="H74" s="87"/>
      <c r="I74" s="73"/>
      <c r="J74" s="73"/>
      <c r="K74" s="73"/>
      <c r="L74" s="73"/>
      <c r="M74" s="73"/>
    </row>
  </sheetData>
  <sheetProtection password="EC6B" sheet="1" objects="1" scenarios="1" selectLockedCells="1" selectUnlockedCells="1"/>
  <mergeCells count="58">
    <mergeCell ref="A68:H68"/>
    <mergeCell ref="A69:H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6:N46"/>
    <mergeCell ref="A49:H49"/>
    <mergeCell ref="A50:H50"/>
    <mergeCell ref="A51:H51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20:N20"/>
    <mergeCell ref="A31:H31"/>
    <mergeCell ref="A32:H32"/>
    <mergeCell ref="A33:H33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1:M13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50390625" style="13" customWidth="1"/>
    <col min="3" max="3" width="4.00390625" style="11" customWidth="1"/>
    <col min="4" max="4" width="63.375" style="4" customWidth="1"/>
    <col min="5" max="5" width="3.50390625" style="0" customWidth="1"/>
    <col min="6" max="6" width="48.375" style="0" customWidth="1"/>
    <col min="12" max="12" width="18.50390625" style="0" bestFit="1" customWidth="1"/>
  </cols>
  <sheetData>
    <row r="1" spans="1:6" ht="13.5" customHeight="1">
      <c r="A1" s="113" t="s">
        <v>232</v>
      </c>
      <c r="B1" s="114"/>
      <c r="C1" s="114"/>
      <c r="D1" s="114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6.2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6.2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6.2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6.25">
      <c r="A153" s="35"/>
      <c r="C153" s="25">
        <v>134</v>
      </c>
      <c r="D153" s="27" t="s">
        <v>37</v>
      </c>
      <c r="E153" s="23"/>
      <c r="F153" s="24"/>
    </row>
    <row r="154" spans="1:6" ht="26.2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Сафьянова Любовь Александровна</cp:lastModifiedBy>
  <cp:lastPrinted>2015-11-25T03:32:18Z</cp:lastPrinted>
  <dcterms:created xsi:type="dcterms:W3CDTF">2003-01-28T12:33:10Z</dcterms:created>
  <dcterms:modified xsi:type="dcterms:W3CDTF">2016-04-20T09:47:40Z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